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lunck\Dropbox (Ducks Unlimited)\ConservationBudget\_Metrics\Habitat Objectives\"/>
    </mc:Choice>
  </mc:AlternateContent>
  <xr:revisionPtr revIDLastSave="0" documentId="13_ncr:1_{2A922432-AD90-4A59-834F-8E0F2DC022F5}" xr6:coauthVersionLast="41" xr6:coauthVersionMax="41" xr10:uidLastSave="{00000000-0000-0000-0000-000000000000}"/>
  <bookViews>
    <workbookView xWindow="-96" yWindow="-96" windowWidth="19392" windowHeight="10536" xr2:uid="{42DA24AA-CCC0-470C-B48F-63FC54D349A5}"/>
  </bookViews>
  <sheets>
    <sheet name="% of Pop Obj" sheetId="5" r:id="rId1"/>
    <sheet name="Summary" sheetId="3" r:id="rId2"/>
    <sheet name="UMRGLRJV" sheetId="1" r:id="rId3"/>
    <sheet name="ACJV" sheetId="2" r:id="rId4"/>
    <sheet name="LMVJV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7" i="5" l="1"/>
  <c r="AC27" i="5"/>
  <c r="AD26" i="5"/>
  <c r="AC26" i="5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D10" i="5"/>
  <c r="AC10" i="5"/>
  <c r="AD9" i="5"/>
  <c r="AC9" i="5"/>
  <c r="AD8" i="5"/>
  <c r="AC8" i="5"/>
  <c r="AD7" i="5"/>
  <c r="AC7" i="5"/>
  <c r="AD6" i="5"/>
  <c r="AC6" i="5"/>
  <c r="AD5" i="5"/>
  <c r="AC5" i="5"/>
  <c r="AD4" i="5"/>
  <c r="AC4" i="5"/>
  <c r="B7" i="4"/>
  <c r="B5" i="4"/>
  <c r="AE12" i="5" l="1"/>
  <c r="AE22" i="5"/>
  <c r="AD29" i="5"/>
  <c r="AE16" i="5" s="1"/>
  <c r="C18" i="2"/>
  <c r="D16" i="2"/>
  <c r="D18" i="2" s="1"/>
  <c r="B18" i="2"/>
  <c r="D15" i="2"/>
  <c r="D14" i="2"/>
  <c r="E14" i="2"/>
  <c r="D13" i="2"/>
  <c r="D12" i="2"/>
  <c r="E12" i="2"/>
  <c r="D11" i="2"/>
  <c r="D10" i="2"/>
  <c r="E10" i="2"/>
  <c r="D9" i="2"/>
  <c r="E9" i="2" s="1"/>
  <c r="D8" i="2"/>
  <c r="E8" i="2" s="1"/>
  <c r="D7" i="2"/>
  <c r="E7" i="2" s="1"/>
  <c r="D6" i="2"/>
  <c r="E6" i="2" s="1"/>
  <c r="D5" i="2"/>
  <c r="E5" i="2" s="1"/>
  <c r="D4" i="2"/>
  <c r="D3" i="2"/>
  <c r="E3" i="2" s="1"/>
  <c r="L11" i="1"/>
  <c r="K11" i="1"/>
  <c r="J11" i="1"/>
  <c r="M10" i="1"/>
  <c r="L10" i="1"/>
  <c r="M4" i="1"/>
  <c r="M5" i="1"/>
  <c r="M6" i="1"/>
  <c r="M7" i="1"/>
  <c r="M8" i="1"/>
  <c r="M9" i="1"/>
  <c r="M3" i="1"/>
  <c r="L4" i="1"/>
  <c r="L5" i="1"/>
  <c r="L6" i="1"/>
  <c r="L7" i="1"/>
  <c r="L8" i="1"/>
  <c r="L9" i="1"/>
  <c r="L3" i="1"/>
  <c r="E23" i="1"/>
  <c r="E22" i="1"/>
  <c r="C19" i="1"/>
  <c r="B19" i="1"/>
  <c r="AE23" i="5" l="1"/>
  <c r="AE13" i="5"/>
  <c r="AE6" i="5"/>
  <c r="AE17" i="5"/>
  <c r="AE9" i="5"/>
  <c r="AE5" i="5"/>
  <c r="AE15" i="5"/>
  <c r="AE4" i="5"/>
  <c r="AE14" i="5"/>
  <c r="AE25" i="5"/>
  <c r="AE19" i="5"/>
  <c r="AE11" i="5"/>
  <c r="AE18" i="5"/>
  <c r="AE24" i="5"/>
  <c r="AE7" i="5"/>
  <c r="AE26" i="5"/>
  <c r="AE8" i="5"/>
  <c r="E16" i="2"/>
  <c r="E15" i="2"/>
  <c r="E13" i="2"/>
  <c r="E11" i="2"/>
  <c r="D20" i="2"/>
  <c r="E4" i="2"/>
  <c r="L13" i="1"/>
  <c r="C17" i="1"/>
  <c r="B17" i="1"/>
  <c r="C10" i="1"/>
  <c r="B10" i="1"/>
</calcChain>
</file>

<file path=xl/sharedStrings.xml><?xml version="1.0" encoding="utf-8"?>
<sst xmlns="http://schemas.openxmlformats.org/spreadsheetml/2006/main" count="184" uniqueCount="124">
  <si>
    <t>BCR</t>
  </si>
  <si>
    <t>22-IL</t>
  </si>
  <si>
    <t>22-IN</t>
  </si>
  <si>
    <t>22-IA</t>
  </si>
  <si>
    <t>22-KS</t>
  </si>
  <si>
    <t>22-MO</t>
  </si>
  <si>
    <t>22-NE</t>
  </si>
  <si>
    <t>22/23-OH</t>
  </si>
  <si>
    <t>23-IN</t>
  </si>
  <si>
    <t>23-IA</t>
  </si>
  <si>
    <t>23-MI</t>
  </si>
  <si>
    <t>23-MN</t>
  </si>
  <si>
    <t>23-WI</t>
  </si>
  <si>
    <t>Contemporary Losses based on UMGLJV state x BCR landuse change assessments</t>
  </si>
  <si>
    <t>wetland area in 2001 (ac)</t>
  </si>
  <si>
    <t xml:space="preserve">wetland area in 2006 (ac) </t>
  </si>
  <si>
    <t>Subtotal</t>
  </si>
  <si>
    <t>Total</t>
  </si>
  <si>
    <t>Difference 2001-06</t>
  </si>
  <si>
    <t>Historical Losses based on state-level analyses in Dahl 1990</t>
  </si>
  <si>
    <t>State</t>
  </si>
  <si>
    <t>Wetland area 1780s</t>
  </si>
  <si>
    <t xml:space="preserve">Wetland area 1980s </t>
  </si>
  <si>
    <t>Wetland losses</t>
  </si>
  <si>
    <t>MN</t>
  </si>
  <si>
    <t>WI</t>
  </si>
  <si>
    <t>MO</t>
  </si>
  <si>
    <t>IL</t>
  </si>
  <si>
    <t>IN</t>
  </si>
  <si>
    <t>OH</t>
  </si>
  <si>
    <t>MI</t>
  </si>
  <si>
    <t>Sum</t>
  </si>
  <si>
    <t>Historical Losses (%)</t>
  </si>
  <si>
    <t>IA</t>
  </si>
  <si>
    <t>Annual rate of change (%)</t>
  </si>
  <si>
    <t>% decline</t>
  </si>
  <si>
    <t>NY</t>
  </si>
  <si>
    <t>VT</t>
  </si>
  <si>
    <t>CT</t>
  </si>
  <si>
    <t>ME</t>
  </si>
  <si>
    <t>RI</t>
  </si>
  <si>
    <t>DE</t>
  </si>
  <si>
    <t>NJ</t>
  </si>
  <si>
    <t>MD</t>
  </si>
  <si>
    <t>NH</t>
  </si>
  <si>
    <t>MA</t>
  </si>
  <si>
    <t>VA</t>
  </si>
  <si>
    <t>NC</t>
  </si>
  <si>
    <t>SC</t>
  </si>
  <si>
    <t>GA</t>
  </si>
  <si>
    <t>Joint Venture</t>
  </si>
  <si>
    <t>Wetland Base Lost</t>
  </si>
  <si>
    <r>
      <t>Current</t>
    </r>
    <r>
      <rPr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Annual Rate of Change</t>
    </r>
  </si>
  <si>
    <r>
      <t>Gulf Coast</t>
    </r>
    <r>
      <rPr>
        <vertAlign val="superscript"/>
        <sz val="11"/>
        <color rgb="FF000000"/>
        <rFont val="Calibri"/>
        <family val="2"/>
        <scheme val="minor"/>
      </rPr>
      <t>1</t>
    </r>
  </si>
  <si>
    <t>&gt; −18%</t>
  </si>
  <si>
    <t>−0.33%</t>
  </si>
  <si>
    <r>
      <t>Central Valley</t>
    </r>
    <r>
      <rPr>
        <vertAlign val="superscript"/>
        <sz val="11"/>
        <color rgb="FF000000"/>
        <rFont val="Calibri"/>
        <family val="2"/>
        <scheme val="minor"/>
      </rPr>
      <t>2</t>
    </r>
  </si>
  <si>
    <t>&gt; −95%</t>
  </si>
  <si>
    <r>
      <t>Lower Miss Valley</t>
    </r>
    <r>
      <rPr>
        <vertAlign val="superscript"/>
        <sz val="11"/>
        <color rgb="FF000000"/>
        <rFont val="Calibri"/>
        <family val="2"/>
        <scheme val="minor"/>
      </rPr>
      <t>3</t>
    </r>
  </si>
  <si>
    <t>&gt; −75%</t>
  </si>
  <si>
    <r>
      <t>Upper Miss / Great Lakes</t>
    </r>
    <r>
      <rPr>
        <vertAlign val="superscript"/>
        <sz val="11"/>
        <color rgb="FF000000"/>
        <rFont val="Calibri"/>
        <family val="2"/>
        <scheme val="minor"/>
      </rPr>
      <t>4</t>
    </r>
  </si>
  <si>
    <t>&gt; −63%</t>
  </si>
  <si>
    <r>
      <t>Atlantic Coast</t>
    </r>
    <r>
      <rPr>
        <vertAlign val="superscript"/>
        <sz val="11"/>
        <color rgb="FF000000"/>
        <rFont val="Calibri"/>
        <family val="2"/>
        <scheme val="minor"/>
      </rPr>
      <t>5</t>
    </r>
  </si>
  <si>
    <t>&gt; −37%</t>
  </si>
  <si>
    <t>−0.14%</t>
  </si>
  <si>
    <r>
      <t>% of Autumn-Winter Duck Population Objectives</t>
    </r>
    <r>
      <rPr>
        <vertAlign val="superscript"/>
        <sz val="11"/>
        <color rgb="FF000000"/>
        <rFont val="Calibri"/>
        <family val="2"/>
        <scheme val="minor"/>
      </rPr>
      <t>1</t>
    </r>
  </si>
  <si>
    <t>Reforestation since 1985 (Mitchell 2015)</t>
  </si>
  <si>
    <t>Forested wetland circa 2014</t>
  </si>
  <si>
    <t>Forested wetland circa 1985</t>
  </si>
  <si>
    <t>Annual rate of change</t>
  </si>
  <si>
    <r>
      <t>Species</t>
    </r>
    <r>
      <rPr>
        <vertAlign val="superscript"/>
        <sz val="11"/>
        <rFont val="Times New Roman"/>
        <family val="1"/>
      </rPr>
      <t>a</t>
    </r>
  </si>
  <si>
    <r>
      <t>Joint Venture</t>
    </r>
    <r>
      <rPr>
        <vertAlign val="superscript"/>
        <sz val="11"/>
        <color indexed="8"/>
        <rFont val="Times New Roman"/>
        <family val="1"/>
      </rPr>
      <t>b</t>
    </r>
  </si>
  <si>
    <t>ABDU</t>
  </si>
  <si>
    <t>AGWT</t>
  </si>
  <si>
    <t>AMWI</t>
  </si>
  <si>
    <t>BAGO</t>
  </si>
  <si>
    <t>BUFF</t>
  </si>
  <si>
    <t>BWTE</t>
  </si>
  <si>
    <t>CANV</t>
  </si>
  <si>
    <t>CITE</t>
  </si>
  <si>
    <t>COGO</t>
  </si>
  <si>
    <t>EIDR</t>
  </si>
  <si>
    <t>GADW</t>
  </si>
  <si>
    <t>HOME</t>
  </si>
  <si>
    <t>LTDU</t>
  </si>
  <si>
    <t>MALL</t>
  </si>
  <si>
    <t>MERG</t>
  </si>
  <si>
    <t>NOPI</t>
  </si>
  <si>
    <t>NSHO</t>
  </si>
  <si>
    <t>REDH</t>
  </si>
  <si>
    <t>RNDU</t>
  </si>
  <si>
    <t>RUDU</t>
  </si>
  <si>
    <t>SCAU</t>
  </si>
  <si>
    <t>SCOT</t>
  </si>
  <si>
    <t>WODU</t>
  </si>
  <si>
    <t>TOTAL</t>
  </si>
  <si>
    <t>Total Dabblers &amp; Divers</t>
  </si>
  <si>
    <t>%</t>
  </si>
  <si>
    <t>AMJV</t>
  </si>
  <si>
    <t>ACJV</t>
  </si>
  <si>
    <t>CDN IWJV</t>
  </si>
  <si>
    <t>CHJV</t>
  </si>
  <si>
    <t>CVJV</t>
  </si>
  <si>
    <t>EGCPJV</t>
  </si>
  <si>
    <t>EHJV</t>
  </si>
  <si>
    <t>GCJV</t>
  </si>
  <si>
    <t>US IWJV</t>
  </si>
  <si>
    <t>LMVJV</t>
  </si>
  <si>
    <t>NGPJV</t>
  </si>
  <si>
    <t>NoJV</t>
  </si>
  <si>
    <t>OPJV</t>
  </si>
  <si>
    <t>PBHJV</t>
  </si>
  <si>
    <t>PCJV</t>
  </si>
  <si>
    <t>PLJV</t>
  </si>
  <si>
    <t>PHJV</t>
  </si>
  <si>
    <t>PPJV</t>
  </si>
  <si>
    <t>RBJV</t>
  </si>
  <si>
    <t>RGJV</t>
  </si>
  <si>
    <t>SFBJV</t>
  </si>
  <si>
    <t>SJV</t>
  </si>
  <si>
    <t>UMRGLRJV</t>
  </si>
  <si>
    <t>WBA</t>
  </si>
  <si>
    <t>Grand Total less Breeding JVs</t>
  </si>
  <si>
    <t xml:space="preserve">Joint Venture population abundance objectives during the non-breeding period for species and species groups, corresponding to long-term average continental objectives.  Objectives calculated by Fleming et al. (2019), and applied based on methods described in the DU International Conservation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</si>
</sst>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2" fillId="0" borderId="0" xfId="0" applyFont="1"/>
    <xf numFmtId="10" fontId="0" fillId="0" borderId="0" xfId="1" applyNumberFormat="1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4" xfId="0" applyFont="1" applyBorder="1"/>
    <xf numFmtId="3" fontId="7" fillId="2" borderId="0" xfId="0" applyNumberFormat="1" applyFont="1" applyFill="1" applyBorder="1"/>
    <xf numFmtId="3" fontId="7" fillId="0" borderId="4" xfId="0" applyNumberFormat="1" applyFont="1" applyBorder="1"/>
    <xf numFmtId="3" fontId="8" fillId="2" borderId="5" xfId="0" applyNumberFormat="1" applyFont="1" applyFill="1" applyBorder="1" applyAlignment="1"/>
    <xf numFmtId="3" fontId="8" fillId="2" borderId="6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3" fontId="8" fillId="2" borderId="6" xfId="0" applyNumberFormat="1" applyFont="1" applyFill="1" applyBorder="1"/>
    <xf numFmtId="0" fontId="8" fillId="2" borderId="6" xfId="0" applyFont="1" applyFill="1" applyBorder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 applyAlignment="1">
      <alignment horizontal="right" indent="1"/>
    </xf>
    <xf numFmtId="3" fontId="7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8" fillId="2" borderId="6" xfId="0" applyFont="1" applyFill="1" applyBorder="1"/>
    <xf numFmtId="3" fontId="8" fillId="2" borderId="6" xfId="0" applyNumberFormat="1" applyFont="1" applyFill="1" applyBorder="1" applyAlignment="1">
      <alignment horizontal="right" indent="1"/>
    </xf>
    <xf numFmtId="3" fontId="7" fillId="0" borderId="0" xfId="0" applyNumberFormat="1" applyFont="1" applyBorder="1"/>
    <xf numFmtId="10" fontId="2" fillId="0" borderId="7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E31C-530F-46AB-83D3-5CA4EF5F71B0}">
  <dimension ref="A1:AE33"/>
  <sheetViews>
    <sheetView tabSelected="1" zoomScale="70" zoomScaleNormal="70" workbookViewId="0">
      <selection activeCell="A10" sqref="A10"/>
    </sheetView>
  </sheetViews>
  <sheetFormatPr defaultColWidth="27.41796875" defaultRowHeight="12.6" x14ac:dyDescent="0.45"/>
  <cols>
    <col min="1" max="1" width="17.68359375" style="13" customWidth="1"/>
    <col min="2" max="5" width="11.68359375" style="12" bestFit="1" customWidth="1"/>
    <col min="6" max="6" width="12.83984375" style="12" bestFit="1" customWidth="1"/>
    <col min="7" max="7" width="13.15625" style="12" bestFit="1" customWidth="1"/>
    <col min="8" max="8" width="11.68359375" style="12" bestFit="1" customWidth="1"/>
    <col min="9" max="9" width="11.68359375" style="12" customWidth="1"/>
    <col min="10" max="10" width="1.578125" style="12" customWidth="1"/>
    <col min="11" max="11" width="17.68359375" style="12" customWidth="1"/>
    <col min="12" max="12" width="11.68359375" style="12" bestFit="1" customWidth="1"/>
    <col min="13" max="19" width="12.15625" style="12" customWidth="1"/>
    <col min="20" max="20" width="1.578125" style="12" customWidth="1"/>
    <col min="21" max="21" width="17.68359375" style="12" customWidth="1"/>
    <col min="22" max="23" width="12.15625" style="12" customWidth="1"/>
    <col min="24" max="25" width="10.578125" style="12" bestFit="1" customWidth="1"/>
    <col min="26" max="26" width="12.41796875" style="12" bestFit="1" customWidth="1"/>
    <col min="27" max="27" width="11.578125" style="12" bestFit="1" customWidth="1"/>
    <col min="28" max="28" width="12.41796875" style="12" bestFit="1" customWidth="1"/>
    <col min="29" max="29" width="12.83984375" style="13" bestFit="1" customWidth="1"/>
    <col min="30" max="30" width="27.41796875" style="14"/>
    <col min="31" max="256" width="27.41796875" style="13"/>
    <col min="257" max="257" width="17.68359375" style="13" customWidth="1"/>
    <col min="258" max="261" width="11.68359375" style="13" bestFit="1" customWidth="1"/>
    <col min="262" max="262" width="12.83984375" style="13" bestFit="1" customWidth="1"/>
    <col min="263" max="263" width="13.15625" style="13" bestFit="1" customWidth="1"/>
    <col min="264" max="264" width="11.68359375" style="13" bestFit="1" customWidth="1"/>
    <col min="265" max="265" width="11.68359375" style="13" customWidth="1"/>
    <col min="266" max="266" width="1.578125" style="13" customWidth="1"/>
    <col min="267" max="267" width="17.68359375" style="13" customWidth="1"/>
    <col min="268" max="268" width="11.68359375" style="13" bestFit="1" customWidth="1"/>
    <col min="269" max="275" width="12.15625" style="13" customWidth="1"/>
    <col min="276" max="276" width="1.578125" style="13" customWidth="1"/>
    <col min="277" max="277" width="17.68359375" style="13" customWidth="1"/>
    <col min="278" max="279" width="12.15625" style="13" customWidth="1"/>
    <col min="280" max="281" width="10.578125" style="13" bestFit="1" customWidth="1"/>
    <col min="282" max="282" width="12.41796875" style="13" bestFit="1" customWidth="1"/>
    <col min="283" max="283" width="11.578125" style="13" bestFit="1" customWidth="1"/>
    <col min="284" max="284" width="12.41796875" style="13" bestFit="1" customWidth="1"/>
    <col min="285" max="285" width="12.83984375" style="13" bestFit="1" customWidth="1"/>
    <col min="286" max="512" width="27.41796875" style="13"/>
    <col min="513" max="513" width="17.68359375" style="13" customWidth="1"/>
    <col min="514" max="517" width="11.68359375" style="13" bestFit="1" customWidth="1"/>
    <col min="518" max="518" width="12.83984375" style="13" bestFit="1" customWidth="1"/>
    <col min="519" max="519" width="13.15625" style="13" bestFit="1" customWidth="1"/>
    <col min="520" max="520" width="11.68359375" style="13" bestFit="1" customWidth="1"/>
    <col min="521" max="521" width="11.68359375" style="13" customWidth="1"/>
    <col min="522" max="522" width="1.578125" style="13" customWidth="1"/>
    <col min="523" max="523" width="17.68359375" style="13" customWidth="1"/>
    <col min="524" max="524" width="11.68359375" style="13" bestFit="1" customWidth="1"/>
    <col min="525" max="531" width="12.15625" style="13" customWidth="1"/>
    <col min="532" max="532" width="1.578125" style="13" customWidth="1"/>
    <col min="533" max="533" width="17.68359375" style="13" customWidth="1"/>
    <col min="534" max="535" width="12.15625" style="13" customWidth="1"/>
    <col min="536" max="537" width="10.578125" style="13" bestFit="1" customWidth="1"/>
    <col min="538" max="538" width="12.41796875" style="13" bestFit="1" customWidth="1"/>
    <col min="539" max="539" width="11.578125" style="13" bestFit="1" customWidth="1"/>
    <col min="540" max="540" width="12.41796875" style="13" bestFit="1" customWidth="1"/>
    <col min="541" max="541" width="12.83984375" style="13" bestFit="1" customWidth="1"/>
    <col min="542" max="768" width="27.41796875" style="13"/>
    <col min="769" max="769" width="17.68359375" style="13" customWidth="1"/>
    <col min="770" max="773" width="11.68359375" style="13" bestFit="1" customWidth="1"/>
    <col min="774" max="774" width="12.83984375" style="13" bestFit="1" customWidth="1"/>
    <col min="775" max="775" width="13.15625" style="13" bestFit="1" customWidth="1"/>
    <col min="776" max="776" width="11.68359375" style="13" bestFit="1" customWidth="1"/>
    <col min="777" max="777" width="11.68359375" style="13" customWidth="1"/>
    <col min="778" max="778" width="1.578125" style="13" customWidth="1"/>
    <col min="779" max="779" width="17.68359375" style="13" customWidth="1"/>
    <col min="780" max="780" width="11.68359375" style="13" bestFit="1" customWidth="1"/>
    <col min="781" max="787" width="12.15625" style="13" customWidth="1"/>
    <col min="788" max="788" width="1.578125" style="13" customWidth="1"/>
    <col min="789" max="789" width="17.68359375" style="13" customWidth="1"/>
    <col min="790" max="791" width="12.15625" style="13" customWidth="1"/>
    <col min="792" max="793" width="10.578125" style="13" bestFit="1" customWidth="1"/>
    <col min="794" max="794" width="12.41796875" style="13" bestFit="1" customWidth="1"/>
    <col min="795" max="795" width="11.578125" style="13" bestFit="1" customWidth="1"/>
    <col min="796" max="796" width="12.41796875" style="13" bestFit="1" customWidth="1"/>
    <col min="797" max="797" width="12.83984375" style="13" bestFit="1" customWidth="1"/>
    <col min="798" max="1024" width="27.41796875" style="13"/>
    <col min="1025" max="1025" width="17.68359375" style="13" customWidth="1"/>
    <col min="1026" max="1029" width="11.68359375" style="13" bestFit="1" customWidth="1"/>
    <col min="1030" max="1030" width="12.83984375" style="13" bestFit="1" customWidth="1"/>
    <col min="1031" max="1031" width="13.15625" style="13" bestFit="1" customWidth="1"/>
    <col min="1032" max="1032" width="11.68359375" style="13" bestFit="1" customWidth="1"/>
    <col min="1033" max="1033" width="11.68359375" style="13" customWidth="1"/>
    <col min="1034" max="1034" width="1.578125" style="13" customWidth="1"/>
    <col min="1035" max="1035" width="17.68359375" style="13" customWidth="1"/>
    <col min="1036" max="1036" width="11.68359375" style="13" bestFit="1" customWidth="1"/>
    <col min="1037" max="1043" width="12.15625" style="13" customWidth="1"/>
    <col min="1044" max="1044" width="1.578125" style="13" customWidth="1"/>
    <col min="1045" max="1045" width="17.68359375" style="13" customWidth="1"/>
    <col min="1046" max="1047" width="12.15625" style="13" customWidth="1"/>
    <col min="1048" max="1049" width="10.578125" style="13" bestFit="1" customWidth="1"/>
    <col min="1050" max="1050" width="12.41796875" style="13" bestFit="1" customWidth="1"/>
    <col min="1051" max="1051" width="11.578125" style="13" bestFit="1" customWidth="1"/>
    <col min="1052" max="1052" width="12.41796875" style="13" bestFit="1" customWidth="1"/>
    <col min="1053" max="1053" width="12.83984375" style="13" bestFit="1" customWidth="1"/>
    <col min="1054" max="1280" width="27.41796875" style="13"/>
    <col min="1281" max="1281" width="17.68359375" style="13" customWidth="1"/>
    <col min="1282" max="1285" width="11.68359375" style="13" bestFit="1" customWidth="1"/>
    <col min="1286" max="1286" width="12.83984375" style="13" bestFit="1" customWidth="1"/>
    <col min="1287" max="1287" width="13.15625" style="13" bestFit="1" customWidth="1"/>
    <col min="1288" max="1288" width="11.68359375" style="13" bestFit="1" customWidth="1"/>
    <col min="1289" max="1289" width="11.68359375" style="13" customWidth="1"/>
    <col min="1290" max="1290" width="1.578125" style="13" customWidth="1"/>
    <col min="1291" max="1291" width="17.68359375" style="13" customWidth="1"/>
    <col min="1292" max="1292" width="11.68359375" style="13" bestFit="1" customWidth="1"/>
    <col min="1293" max="1299" width="12.15625" style="13" customWidth="1"/>
    <col min="1300" max="1300" width="1.578125" style="13" customWidth="1"/>
    <col min="1301" max="1301" width="17.68359375" style="13" customWidth="1"/>
    <col min="1302" max="1303" width="12.15625" style="13" customWidth="1"/>
    <col min="1304" max="1305" width="10.578125" style="13" bestFit="1" customWidth="1"/>
    <col min="1306" max="1306" width="12.41796875" style="13" bestFit="1" customWidth="1"/>
    <col min="1307" max="1307" width="11.578125" style="13" bestFit="1" customWidth="1"/>
    <col min="1308" max="1308" width="12.41796875" style="13" bestFit="1" customWidth="1"/>
    <col min="1309" max="1309" width="12.83984375" style="13" bestFit="1" customWidth="1"/>
    <col min="1310" max="1536" width="27.41796875" style="13"/>
    <col min="1537" max="1537" width="17.68359375" style="13" customWidth="1"/>
    <col min="1538" max="1541" width="11.68359375" style="13" bestFit="1" customWidth="1"/>
    <col min="1542" max="1542" width="12.83984375" style="13" bestFit="1" customWidth="1"/>
    <col min="1543" max="1543" width="13.15625" style="13" bestFit="1" customWidth="1"/>
    <col min="1544" max="1544" width="11.68359375" style="13" bestFit="1" customWidth="1"/>
    <col min="1545" max="1545" width="11.68359375" style="13" customWidth="1"/>
    <col min="1546" max="1546" width="1.578125" style="13" customWidth="1"/>
    <col min="1547" max="1547" width="17.68359375" style="13" customWidth="1"/>
    <col min="1548" max="1548" width="11.68359375" style="13" bestFit="1" customWidth="1"/>
    <col min="1549" max="1555" width="12.15625" style="13" customWidth="1"/>
    <col min="1556" max="1556" width="1.578125" style="13" customWidth="1"/>
    <col min="1557" max="1557" width="17.68359375" style="13" customWidth="1"/>
    <col min="1558" max="1559" width="12.15625" style="13" customWidth="1"/>
    <col min="1560" max="1561" width="10.578125" style="13" bestFit="1" customWidth="1"/>
    <col min="1562" max="1562" width="12.41796875" style="13" bestFit="1" customWidth="1"/>
    <col min="1563" max="1563" width="11.578125" style="13" bestFit="1" customWidth="1"/>
    <col min="1564" max="1564" width="12.41796875" style="13" bestFit="1" customWidth="1"/>
    <col min="1565" max="1565" width="12.83984375" style="13" bestFit="1" customWidth="1"/>
    <col min="1566" max="1792" width="27.41796875" style="13"/>
    <col min="1793" max="1793" width="17.68359375" style="13" customWidth="1"/>
    <col min="1794" max="1797" width="11.68359375" style="13" bestFit="1" customWidth="1"/>
    <col min="1798" max="1798" width="12.83984375" style="13" bestFit="1" customWidth="1"/>
    <col min="1799" max="1799" width="13.15625" style="13" bestFit="1" customWidth="1"/>
    <col min="1800" max="1800" width="11.68359375" style="13" bestFit="1" customWidth="1"/>
    <col min="1801" max="1801" width="11.68359375" style="13" customWidth="1"/>
    <col min="1802" max="1802" width="1.578125" style="13" customWidth="1"/>
    <col min="1803" max="1803" width="17.68359375" style="13" customWidth="1"/>
    <col min="1804" max="1804" width="11.68359375" style="13" bestFit="1" customWidth="1"/>
    <col min="1805" max="1811" width="12.15625" style="13" customWidth="1"/>
    <col min="1812" max="1812" width="1.578125" style="13" customWidth="1"/>
    <col min="1813" max="1813" width="17.68359375" style="13" customWidth="1"/>
    <col min="1814" max="1815" width="12.15625" style="13" customWidth="1"/>
    <col min="1816" max="1817" width="10.578125" style="13" bestFit="1" customWidth="1"/>
    <col min="1818" max="1818" width="12.41796875" style="13" bestFit="1" customWidth="1"/>
    <col min="1819" max="1819" width="11.578125" style="13" bestFit="1" customWidth="1"/>
    <col min="1820" max="1820" width="12.41796875" style="13" bestFit="1" customWidth="1"/>
    <col min="1821" max="1821" width="12.83984375" style="13" bestFit="1" customWidth="1"/>
    <col min="1822" max="2048" width="27.41796875" style="13"/>
    <col min="2049" max="2049" width="17.68359375" style="13" customWidth="1"/>
    <col min="2050" max="2053" width="11.68359375" style="13" bestFit="1" customWidth="1"/>
    <col min="2054" max="2054" width="12.83984375" style="13" bestFit="1" customWidth="1"/>
    <col min="2055" max="2055" width="13.15625" style="13" bestFit="1" customWidth="1"/>
    <col min="2056" max="2056" width="11.68359375" style="13" bestFit="1" customWidth="1"/>
    <col min="2057" max="2057" width="11.68359375" style="13" customWidth="1"/>
    <col min="2058" max="2058" width="1.578125" style="13" customWidth="1"/>
    <col min="2059" max="2059" width="17.68359375" style="13" customWidth="1"/>
    <col min="2060" max="2060" width="11.68359375" style="13" bestFit="1" customWidth="1"/>
    <col min="2061" max="2067" width="12.15625" style="13" customWidth="1"/>
    <col min="2068" max="2068" width="1.578125" style="13" customWidth="1"/>
    <col min="2069" max="2069" width="17.68359375" style="13" customWidth="1"/>
    <col min="2070" max="2071" width="12.15625" style="13" customWidth="1"/>
    <col min="2072" max="2073" width="10.578125" style="13" bestFit="1" customWidth="1"/>
    <col min="2074" max="2074" width="12.41796875" style="13" bestFit="1" customWidth="1"/>
    <col min="2075" max="2075" width="11.578125" style="13" bestFit="1" customWidth="1"/>
    <col min="2076" max="2076" width="12.41796875" style="13" bestFit="1" customWidth="1"/>
    <col min="2077" max="2077" width="12.83984375" style="13" bestFit="1" customWidth="1"/>
    <col min="2078" max="2304" width="27.41796875" style="13"/>
    <col min="2305" max="2305" width="17.68359375" style="13" customWidth="1"/>
    <col min="2306" max="2309" width="11.68359375" style="13" bestFit="1" customWidth="1"/>
    <col min="2310" max="2310" width="12.83984375" style="13" bestFit="1" customWidth="1"/>
    <col min="2311" max="2311" width="13.15625" style="13" bestFit="1" customWidth="1"/>
    <col min="2312" max="2312" width="11.68359375" style="13" bestFit="1" customWidth="1"/>
    <col min="2313" max="2313" width="11.68359375" style="13" customWidth="1"/>
    <col min="2314" max="2314" width="1.578125" style="13" customWidth="1"/>
    <col min="2315" max="2315" width="17.68359375" style="13" customWidth="1"/>
    <col min="2316" max="2316" width="11.68359375" style="13" bestFit="1" customWidth="1"/>
    <col min="2317" max="2323" width="12.15625" style="13" customWidth="1"/>
    <col min="2324" max="2324" width="1.578125" style="13" customWidth="1"/>
    <col min="2325" max="2325" width="17.68359375" style="13" customWidth="1"/>
    <col min="2326" max="2327" width="12.15625" style="13" customWidth="1"/>
    <col min="2328" max="2329" width="10.578125" style="13" bestFit="1" customWidth="1"/>
    <col min="2330" max="2330" width="12.41796875" style="13" bestFit="1" customWidth="1"/>
    <col min="2331" max="2331" width="11.578125" style="13" bestFit="1" customWidth="1"/>
    <col min="2332" max="2332" width="12.41796875" style="13" bestFit="1" customWidth="1"/>
    <col min="2333" max="2333" width="12.83984375" style="13" bestFit="1" customWidth="1"/>
    <col min="2334" max="2560" width="27.41796875" style="13"/>
    <col min="2561" max="2561" width="17.68359375" style="13" customWidth="1"/>
    <col min="2562" max="2565" width="11.68359375" style="13" bestFit="1" customWidth="1"/>
    <col min="2566" max="2566" width="12.83984375" style="13" bestFit="1" customWidth="1"/>
    <col min="2567" max="2567" width="13.15625" style="13" bestFit="1" customWidth="1"/>
    <col min="2568" max="2568" width="11.68359375" style="13" bestFit="1" customWidth="1"/>
    <col min="2569" max="2569" width="11.68359375" style="13" customWidth="1"/>
    <col min="2570" max="2570" width="1.578125" style="13" customWidth="1"/>
    <col min="2571" max="2571" width="17.68359375" style="13" customWidth="1"/>
    <col min="2572" max="2572" width="11.68359375" style="13" bestFit="1" customWidth="1"/>
    <col min="2573" max="2579" width="12.15625" style="13" customWidth="1"/>
    <col min="2580" max="2580" width="1.578125" style="13" customWidth="1"/>
    <col min="2581" max="2581" width="17.68359375" style="13" customWidth="1"/>
    <col min="2582" max="2583" width="12.15625" style="13" customWidth="1"/>
    <col min="2584" max="2585" width="10.578125" style="13" bestFit="1" customWidth="1"/>
    <col min="2586" max="2586" width="12.41796875" style="13" bestFit="1" customWidth="1"/>
    <col min="2587" max="2587" width="11.578125" style="13" bestFit="1" customWidth="1"/>
    <col min="2588" max="2588" width="12.41796875" style="13" bestFit="1" customWidth="1"/>
    <col min="2589" max="2589" width="12.83984375" style="13" bestFit="1" customWidth="1"/>
    <col min="2590" max="2816" width="27.41796875" style="13"/>
    <col min="2817" max="2817" width="17.68359375" style="13" customWidth="1"/>
    <col min="2818" max="2821" width="11.68359375" style="13" bestFit="1" customWidth="1"/>
    <col min="2822" max="2822" width="12.83984375" style="13" bestFit="1" customWidth="1"/>
    <col min="2823" max="2823" width="13.15625" style="13" bestFit="1" customWidth="1"/>
    <col min="2824" max="2824" width="11.68359375" style="13" bestFit="1" customWidth="1"/>
    <col min="2825" max="2825" width="11.68359375" style="13" customWidth="1"/>
    <col min="2826" max="2826" width="1.578125" style="13" customWidth="1"/>
    <col min="2827" max="2827" width="17.68359375" style="13" customWidth="1"/>
    <col min="2828" max="2828" width="11.68359375" style="13" bestFit="1" customWidth="1"/>
    <col min="2829" max="2835" width="12.15625" style="13" customWidth="1"/>
    <col min="2836" max="2836" width="1.578125" style="13" customWidth="1"/>
    <col min="2837" max="2837" width="17.68359375" style="13" customWidth="1"/>
    <col min="2838" max="2839" width="12.15625" style="13" customWidth="1"/>
    <col min="2840" max="2841" width="10.578125" style="13" bestFit="1" customWidth="1"/>
    <col min="2842" max="2842" width="12.41796875" style="13" bestFit="1" customWidth="1"/>
    <col min="2843" max="2843" width="11.578125" style="13" bestFit="1" customWidth="1"/>
    <col min="2844" max="2844" width="12.41796875" style="13" bestFit="1" customWidth="1"/>
    <col min="2845" max="2845" width="12.83984375" style="13" bestFit="1" customWidth="1"/>
    <col min="2846" max="3072" width="27.41796875" style="13"/>
    <col min="3073" max="3073" width="17.68359375" style="13" customWidth="1"/>
    <col min="3074" max="3077" width="11.68359375" style="13" bestFit="1" customWidth="1"/>
    <col min="3078" max="3078" width="12.83984375" style="13" bestFit="1" customWidth="1"/>
    <col min="3079" max="3079" width="13.15625" style="13" bestFit="1" customWidth="1"/>
    <col min="3080" max="3080" width="11.68359375" style="13" bestFit="1" customWidth="1"/>
    <col min="3081" max="3081" width="11.68359375" style="13" customWidth="1"/>
    <col min="3082" max="3082" width="1.578125" style="13" customWidth="1"/>
    <col min="3083" max="3083" width="17.68359375" style="13" customWidth="1"/>
    <col min="3084" max="3084" width="11.68359375" style="13" bestFit="1" customWidth="1"/>
    <col min="3085" max="3091" width="12.15625" style="13" customWidth="1"/>
    <col min="3092" max="3092" width="1.578125" style="13" customWidth="1"/>
    <col min="3093" max="3093" width="17.68359375" style="13" customWidth="1"/>
    <col min="3094" max="3095" width="12.15625" style="13" customWidth="1"/>
    <col min="3096" max="3097" width="10.578125" style="13" bestFit="1" customWidth="1"/>
    <col min="3098" max="3098" width="12.41796875" style="13" bestFit="1" customWidth="1"/>
    <col min="3099" max="3099" width="11.578125" style="13" bestFit="1" customWidth="1"/>
    <col min="3100" max="3100" width="12.41796875" style="13" bestFit="1" customWidth="1"/>
    <col min="3101" max="3101" width="12.83984375" style="13" bestFit="1" customWidth="1"/>
    <col min="3102" max="3328" width="27.41796875" style="13"/>
    <col min="3329" max="3329" width="17.68359375" style="13" customWidth="1"/>
    <col min="3330" max="3333" width="11.68359375" style="13" bestFit="1" customWidth="1"/>
    <col min="3334" max="3334" width="12.83984375" style="13" bestFit="1" customWidth="1"/>
    <col min="3335" max="3335" width="13.15625" style="13" bestFit="1" customWidth="1"/>
    <col min="3336" max="3336" width="11.68359375" style="13" bestFit="1" customWidth="1"/>
    <col min="3337" max="3337" width="11.68359375" style="13" customWidth="1"/>
    <col min="3338" max="3338" width="1.578125" style="13" customWidth="1"/>
    <col min="3339" max="3339" width="17.68359375" style="13" customWidth="1"/>
    <col min="3340" max="3340" width="11.68359375" style="13" bestFit="1" customWidth="1"/>
    <col min="3341" max="3347" width="12.15625" style="13" customWidth="1"/>
    <col min="3348" max="3348" width="1.578125" style="13" customWidth="1"/>
    <col min="3349" max="3349" width="17.68359375" style="13" customWidth="1"/>
    <col min="3350" max="3351" width="12.15625" style="13" customWidth="1"/>
    <col min="3352" max="3353" width="10.578125" style="13" bestFit="1" customWidth="1"/>
    <col min="3354" max="3354" width="12.41796875" style="13" bestFit="1" customWidth="1"/>
    <col min="3355" max="3355" width="11.578125" style="13" bestFit="1" customWidth="1"/>
    <col min="3356" max="3356" width="12.41796875" style="13" bestFit="1" customWidth="1"/>
    <col min="3357" max="3357" width="12.83984375" style="13" bestFit="1" customWidth="1"/>
    <col min="3358" max="3584" width="27.41796875" style="13"/>
    <col min="3585" max="3585" width="17.68359375" style="13" customWidth="1"/>
    <col min="3586" max="3589" width="11.68359375" style="13" bestFit="1" customWidth="1"/>
    <col min="3590" max="3590" width="12.83984375" style="13" bestFit="1" customWidth="1"/>
    <col min="3591" max="3591" width="13.15625" style="13" bestFit="1" customWidth="1"/>
    <col min="3592" max="3592" width="11.68359375" style="13" bestFit="1" customWidth="1"/>
    <col min="3593" max="3593" width="11.68359375" style="13" customWidth="1"/>
    <col min="3594" max="3594" width="1.578125" style="13" customWidth="1"/>
    <col min="3595" max="3595" width="17.68359375" style="13" customWidth="1"/>
    <col min="3596" max="3596" width="11.68359375" style="13" bestFit="1" customWidth="1"/>
    <col min="3597" max="3603" width="12.15625" style="13" customWidth="1"/>
    <col min="3604" max="3604" width="1.578125" style="13" customWidth="1"/>
    <col min="3605" max="3605" width="17.68359375" style="13" customWidth="1"/>
    <col min="3606" max="3607" width="12.15625" style="13" customWidth="1"/>
    <col min="3608" max="3609" width="10.578125" style="13" bestFit="1" customWidth="1"/>
    <col min="3610" max="3610" width="12.41796875" style="13" bestFit="1" customWidth="1"/>
    <col min="3611" max="3611" width="11.578125" style="13" bestFit="1" customWidth="1"/>
    <col min="3612" max="3612" width="12.41796875" style="13" bestFit="1" customWidth="1"/>
    <col min="3613" max="3613" width="12.83984375" style="13" bestFit="1" customWidth="1"/>
    <col min="3614" max="3840" width="27.41796875" style="13"/>
    <col min="3841" max="3841" width="17.68359375" style="13" customWidth="1"/>
    <col min="3842" max="3845" width="11.68359375" style="13" bestFit="1" customWidth="1"/>
    <col min="3846" max="3846" width="12.83984375" style="13" bestFit="1" customWidth="1"/>
    <col min="3847" max="3847" width="13.15625" style="13" bestFit="1" customWidth="1"/>
    <col min="3848" max="3848" width="11.68359375" style="13" bestFit="1" customWidth="1"/>
    <col min="3849" max="3849" width="11.68359375" style="13" customWidth="1"/>
    <col min="3850" max="3850" width="1.578125" style="13" customWidth="1"/>
    <col min="3851" max="3851" width="17.68359375" style="13" customWidth="1"/>
    <col min="3852" max="3852" width="11.68359375" style="13" bestFit="1" customWidth="1"/>
    <col min="3853" max="3859" width="12.15625" style="13" customWidth="1"/>
    <col min="3860" max="3860" width="1.578125" style="13" customWidth="1"/>
    <col min="3861" max="3861" width="17.68359375" style="13" customWidth="1"/>
    <col min="3862" max="3863" width="12.15625" style="13" customWidth="1"/>
    <col min="3864" max="3865" width="10.578125" style="13" bestFit="1" customWidth="1"/>
    <col min="3866" max="3866" width="12.41796875" style="13" bestFit="1" customWidth="1"/>
    <col min="3867" max="3867" width="11.578125" style="13" bestFit="1" customWidth="1"/>
    <col min="3868" max="3868" width="12.41796875" style="13" bestFit="1" customWidth="1"/>
    <col min="3869" max="3869" width="12.83984375" style="13" bestFit="1" customWidth="1"/>
    <col min="3870" max="4096" width="27.41796875" style="13"/>
    <col min="4097" max="4097" width="17.68359375" style="13" customWidth="1"/>
    <col min="4098" max="4101" width="11.68359375" style="13" bestFit="1" customWidth="1"/>
    <col min="4102" max="4102" width="12.83984375" style="13" bestFit="1" customWidth="1"/>
    <col min="4103" max="4103" width="13.15625" style="13" bestFit="1" customWidth="1"/>
    <col min="4104" max="4104" width="11.68359375" style="13" bestFit="1" customWidth="1"/>
    <col min="4105" max="4105" width="11.68359375" style="13" customWidth="1"/>
    <col min="4106" max="4106" width="1.578125" style="13" customWidth="1"/>
    <col min="4107" max="4107" width="17.68359375" style="13" customWidth="1"/>
    <col min="4108" max="4108" width="11.68359375" style="13" bestFit="1" customWidth="1"/>
    <col min="4109" max="4115" width="12.15625" style="13" customWidth="1"/>
    <col min="4116" max="4116" width="1.578125" style="13" customWidth="1"/>
    <col min="4117" max="4117" width="17.68359375" style="13" customWidth="1"/>
    <col min="4118" max="4119" width="12.15625" style="13" customWidth="1"/>
    <col min="4120" max="4121" width="10.578125" style="13" bestFit="1" customWidth="1"/>
    <col min="4122" max="4122" width="12.41796875" style="13" bestFit="1" customWidth="1"/>
    <col min="4123" max="4123" width="11.578125" style="13" bestFit="1" customWidth="1"/>
    <col min="4124" max="4124" width="12.41796875" style="13" bestFit="1" customWidth="1"/>
    <col min="4125" max="4125" width="12.83984375" style="13" bestFit="1" customWidth="1"/>
    <col min="4126" max="4352" width="27.41796875" style="13"/>
    <col min="4353" max="4353" width="17.68359375" style="13" customWidth="1"/>
    <col min="4354" max="4357" width="11.68359375" style="13" bestFit="1" customWidth="1"/>
    <col min="4358" max="4358" width="12.83984375" style="13" bestFit="1" customWidth="1"/>
    <col min="4359" max="4359" width="13.15625" style="13" bestFit="1" customWidth="1"/>
    <col min="4360" max="4360" width="11.68359375" style="13" bestFit="1" customWidth="1"/>
    <col min="4361" max="4361" width="11.68359375" style="13" customWidth="1"/>
    <col min="4362" max="4362" width="1.578125" style="13" customWidth="1"/>
    <col min="4363" max="4363" width="17.68359375" style="13" customWidth="1"/>
    <col min="4364" max="4364" width="11.68359375" style="13" bestFit="1" customWidth="1"/>
    <col min="4365" max="4371" width="12.15625" style="13" customWidth="1"/>
    <col min="4372" max="4372" width="1.578125" style="13" customWidth="1"/>
    <col min="4373" max="4373" width="17.68359375" style="13" customWidth="1"/>
    <col min="4374" max="4375" width="12.15625" style="13" customWidth="1"/>
    <col min="4376" max="4377" width="10.578125" style="13" bestFit="1" customWidth="1"/>
    <col min="4378" max="4378" width="12.41796875" style="13" bestFit="1" customWidth="1"/>
    <col min="4379" max="4379" width="11.578125" style="13" bestFit="1" customWidth="1"/>
    <col min="4380" max="4380" width="12.41796875" style="13" bestFit="1" customWidth="1"/>
    <col min="4381" max="4381" width="12.83984375" style="13" bestFit="1" customWidth="1"/>
    <col min="4382" max="4608" width="27.41796875" style="13"/>
    <col min="4609" max="4609" width="17.68359375" style="13" customWidth="1"/>
    <col min="4610" max="4613" width="11.68359375" style="13" bestFit="1" customWidth="1"/>
    <col min="4614" max="4614" width="12.83984375" style="13" bestFit="1" customWidth="1"/>
    <col min="4615" max="4615" width="13.15625" style="13" bestFit="1" customWidth="1"/>
    <col min="4616" max="4616" width="11.68359375" style="13" bestFit="1" customWidth="1"/>
    <col min="4617" max="4617" width="11.68359375" style="13" customWidth="1"/>
    <col min="4618" max="4618" width="1.578125" style="13" customWidth="1"/>
    <col min="4619" max="4619" width="17.68359375" style="13" customWidth="1"/>
    <col min="4620" max="4620" width="11.68359375" style="13" bestFit="1" customWidth="1"/>
    <col min="4621" max="4627" width="12.15625" style="13" customWidth="1"/>
    <col min="4628" max="4628" width="1.578125" style="13" customWidth="1"/>
    <col min="4629" max="4629" width="17.68359375" style="13" customWidth="1"/>
    <col min="4630" max="4631" width="12.15625" style="13" customWidth="1"/>
    <col min="4632" max="4633" width="10.578125" style="13" bestFit="1" customWidth="1"/>
    <col min="4634" max="4634" width="12.41796875" style="13" bestFit="1" customWidth="1"/>
    <col min="4635" max="4635" width="11.578125" style="13" bestFit="1" customWidth="1"/>
    <col min="4636" max="4636" width="12.41796875" style="13" bestFit="1" customWidth="1"/>
    <col min="4637" max="4637" width="12.83984375" style="13" bestFit="1" customWidth="1"/>
    <col min="4638" max="4864" width="27.41796875" style="13"/>
    <col min="4865" max="4865" width="17.68359375" style="13" customWidth="1"/>
    <col min="4866" max="4869" width="11.68359375" style="13" bestFit="1" customWidth="1"/>
    <col min="4870" max="4870" width="12.83984375" style="13" bestFit="1" customWidth="1"/>
    <col min="4871" max="4871" width="13.15625" style="13" bestFit="1" customWidth="1"/>
    <col min="4872" max="4872" width="11.68359375" style="13" bestFit="1" customWidth="1"/>
    <col min="4873" max="4873" width="11.68359375" style="13" customWidth="1"/>
    <col min="4874" max="4874" width="1.578125" style="13" customWidth="1"/>
    <col min="4875" max="4875" width="17.68359375" style="13" customWidth="1"/>
    <col min="4876" max="4876" width="11.68359375" style="13" bestFit="1" customWidth="1"/>
    <col min="4877" max="4883" width="12.15625" style="13" customWidth="1"/>
    <col min="4884" max="4884" width="1.578125" style="13" customWidth="1"/>
    <col min="4885" max="4885" width="17.68359375" style="13" customWidth="1"/>
    <col min="4886" max="4887" width="12.15625" style="13" customWidth="1"/>
    <col min="4888" max="4889" width="10.578125" style="13" bestFit="1" customWidth="1"/>
    <col min="4890" max="4890" width="12.41796875" style="13" bestFit="1" customWidth="1"/>
    <col min="4891" max="4891" width="11.578125" style="13" bestFit="1" customWidth="1"/>
    <col min="4892" max="4892" width="12.41796875" style="13" bestFit="1" customWidth="1"/>
    <col min="4893" max="4893" width="12.83984375" style="13" bestFit="1" customWidth="1"/>
    <col min="4894" max="5120" width="27.41796875" style="13"/>
    <col min="5121" max="5121" width="17.68359375" style="13" customWidth="1"/>
    <col min="5122" max="5125" width="11.68359375" style="13" bestFit="1" customWidth="1"/>
    <col min="5126" max="5126" width="12.83984375" style="13" bestFit="1" customWidth="1"/>
    <col min="5127" max="5127" width="13.15625" style="13" bestFit="1" customWidth="1"/>
    <col min="5128" max="5128" width="11.68359375" style="13" bestFit="1" customWidth="1"/>
    <col min="5129" max="5129" width="11.68359375" style="13" customWidth="1"/>
    <col min="5130" max="5130" width="1.578125" style="13" customWidth="1"/>
    <col min="5131" max="5131" width="17.68359375" style="13" customWidth="1"/>
    <col min="5132" max="5132" width="11.68359375" style="13" bestFit="1" customWidth="1"/>
    <col min="5133" max="5139" width="12.15625" style="13" customWidth="1"/>
    <col min="5140" max="5140" width="1.578125" style="13" customWidth="1"/>
    <col min="5141" max="5141" width="17.68359375" style="13" customWidth="1"/>
    <col min="5142" max="5143" width="12.15625" style="13" customWidth="1"/>
    <col min="5144" max="5145" width="10.578125" style="13" bestFit="1" customWidth="1"/>
    <col min="5146" max="5146" width="12.41796875" style="13" bestFit="1" customWidth="1"/>
    <col min="5147" max="5147" width="11.578125" style="13" bestFit="1" customWidth="1"/>
    <col min="5148" max="5148" width="12.41796875" style="13" bestFit="1" customWidth="1"/>
    <col min="5149" max="5149" width="12.83984375" style="13" bestFit="1" customWidth="1"/>
    <col min="5150" max="5376" width="27.41796875" style="13"/>
    <col min="5377" max="5377" width="17.68359375" style="13" customWidth="1"/>
    <col min="5378" max="5381" width="11.68359375" style="13" bestFit="1" customWidth="1"/>
    <col min="5382" max="5382" width="12.83984375" style="13" bestFit="1" customWidth="1"/>
    <col min="5383" max="5383" width="13.15625" style="13" bestFit="1" customWidth="1"/>
    <col min="5384" max="5384" width="11.68359375" style="13" bestFit="1" customWidth="1"/>
    <col min="5385" max="5385" width="11.68359375" style="13" customWidth="1"/>
    <col min="5386" max="5386" width="1.578125" style="13" customWidth="1"/>
    <col min="5387" max="5387" width="17.68359375" style="13" customWidth="1"/>
    <col min="5388" max="5388" width="11.68359375" style="13" bestFit="1" customWidth="1"/>
    <col min="5389" max="5395" width="12.15625" style="13" customWidth="1"/>
    <col min="5396" max="5396" width="1.578125" style="13" customWidth="1"/>
    <col min="5397" max="5397" width="17.68359375" style="13" customWidth="1"/>
    <col min="5398" max="5399" width="12.15625" style="13" customWidth="1"/>
    <col min="5400" max="5401" width="10.578125" style="13" bestFit="1" customWidth="1"/>
    <col min="5402" max="5402" width="12.41796875" style="13" bestFit="1" customWidth="1"/>
    <col min="5403" max="5403" width="11.578125" style="13" bestFit="1" customWidth="1"/>
    <col min="5404" max="5404" width="12.41796875" style="13" bestFit="1" customWidth="1"/>
    <col min="5405" max="5405" width="12.83984375" style="13" bestFit="1" customWidth="1"/>
    <col min="5406" max="5632" width="27.41796875" style="13"/>
    <col min="5633" max="5633" width="17.68359375" style="13" customWidth="1"/>
    <col min="5634" max="5637" width="11.68359375" style="13" bestFit="1" customWidth="1"/>
    <col min="5638" max="5638" width="12.83984375" style="13" bestFit="1" customWidth="1"/>
    <col min="5639" max="5639" width="13.15625" style="13" bestFit="1" customWidth="1"/>
    <col min="5640" max="5640" width="11.68359375" style="13" bestFit="1" customWidth="1"/>
    <col min="5641" max="5641" width="11.68359375" style="13" customWidth="1"/>
    <col min="5642" max="5642" width="1.578125" style="13" customWidth="1"/>
    <col min="5643" max="5643" width="17.68359375" style="13" customWidth="1"/>
    <col min="5644" max="5644" width="11.68359375" style="13" bestFit="1" customWidth="1"/>
    <col min="5645" max="5651" width="12.15625" style="13" customWidth="1"/>
    <col min="5652" max="5652" width="1.578125" style="13" customWidth="1"/>
    <col min="5653" max="5653" width="17.68359375" style="13" customWidth="1"/>
    <col min="5654" max="5655" width="12.15625" style="13" customWidth="1"/>
    <col min="5656" max="5657" width="10.578125" style="13" bestFit="1" customWidth="1"/>
    <col min="5658" max="5658" width="12.41796875" style="13" bestFit="1" customWidth="1"/>
    <col min="5659" max="5659" width="11.578125" style="13" bestFit="1" customWidth="1"/>
    <col min="5660" max="5660" width="12.41796875" style="13" bestFit="1" customWidth="1"/>
    <col min="5661" max="5661" width="12.83984375" style="13" bestFit="1" customWidth="1"/>
    <col min="5662" max="5888" width="27.41796875" style="13"/>
    <col min="5889" max="5889" width="17.68359375" style="13" customWidth="1"/>
    <col min="5890" max="5893" width="11.68359375" style="13" bestFit="1" customWidth="1"/>
    <col min="5894" max="5894" width="12.83984375" style="13" bestFit="1" customWidth="1"/>
    <col min="5895" max="5895" width="13.15625" style="13" bestFit="1" customWidth="1"/>
    <col min="5896" max="5896" width="11.68359375" style="13" bestFit="1" customWidth="1"/>
    <col min="5897" max="5897" width="11.68359375" style="13" customWidth="1"/>
    <col min="5898" max="5898" width="1.578125" style="13" customWidth="1"/>
    <col min="5899" max="5899" width="17.68359375" style="13" customWidth="1"/>
    <col min="5900" max="5900" width="11.68359375" style="13" bestFit="1" customWidth="1"/>
    <col min="5901" max="5907" width="12.15625" style="13" customWidth="1"/>
    <col min="5908" max="5908" width="1.578125" style="13" customWidth="1"/>
    <col min="5909" max="5909" width="17.68359375" style="13" customWidth="1"/>
    <col min="5910" max="5911" width="12.15625" style="13" customWidth="1"/>
    <col min="5912" max="5913" width="10.578125" style="13" bestFit="1" customWidth="1"/>
    <col min="5914" max="5914" width="12.41796875" style="13" bestFit="1" customWidth="1"/>
    <col min="5915" max="5915" width="11.578125" style="13" bestFit="1" customWidth="1"/>
    <col min="5916" max="5916" width="12.41796875" style="13" bestFit="1" customWidth="1"/>
    <col min="5917" max="5917" width="12.83984375" style="13" bestFit="1" customWidth="1"/>
    <col min="5918" max="6144" width="27.41796875" style="13"/>
    <col min="6145" max="6145" width="17.68359375" style="13" customWidth="1"/>
    <col min="6146" max="6149" width="11.68359375" style="13" bestFit="1" customWidth="1"/>
    <col min="6150" max="6150" width="12.83984375" style="13" bestFit="1" customWidth="1"/>
    <col min="6151" max="6151" width="13.15625" style="13" bestFit="1" customWidth="1"/>
    <col min="6152" max="6152" width="11.68359375" style="13" bestFit="1" customWidth="1"/>
    <col min="6153" max="6153" width="11.68359375" style="13" customWidth="1"/>
    <col min="6154" max="6154" width="1.578125" style="13" customWidth="1"/>
    <col min="6155" max="6155" width="17.68359375" style="13" customWidth="1"/>
    <col min="6156" max="6156" width="11.68359375" style="13" bestFit="1" customWidth="1"/>
    <col min="6157" max="6163" width="12.15625" style="13" customWidth="1"/>
    <col min="6164" max="6164" width="1.578125" style="13" customWidth="1"/>
    <col min="6165" max="6165" width="17.68359375" style="13" customWidth="1"/>
    <col min="6166" max="6167" width="12.15625" style="13" customWidth="1"/>
    <col min="6168" max="6169" width="10.578125" style="13" bestFit="1" customWidth="1"/>
    <col min="6170" max="6170" width="12.41796875" style="13" bestFit="1" customWidth="1"/>
    <col min="6171" max="6171" width="11.578125" style="13" bestFit="1" customWidth="1"/>
    <col min="6172" max="6172" width="12.41796875" style="13" bestFit="1" customWidth="1"/>
    <col min="6173" max="6173" width="12.83984375" style="13" bestFit="1" customWidth="1"/>
    <col min="6174" max="6400" width="27.41796875" style="13"/>
    <col min="6401" max="6401" width="17.68359375" style="13" customWidth="1"/>
    <col min="6402" max="6405" width="11.68359375" style="13" bestFit="1" customWidth="1"/>
    <col min="6406" max="6406" width="12.83984375" style="13" bestFit="1" customWidth="1"/>
    <col min="6407" max="6407" width="13.15625" style="13" bestFit="1" customWidth="1"/>
    <col min="6408" max="6408" width="11.68359375" style="13" bestFit="1" customWidth="1"/>
    <col min="6409" max="6409" width="11.68359375" style="13" customWidth="1"/>
    <col min="6410" max="6410" width="1.578125" style="13" customWidth="1"/>
    <col min="6411" max="6411" width="17.68359375" style="13" customWidth="1"/>
    <col min="6412" max="6412" width="11.68359375" style="13" bestFit="1" customWidth="1"/>
    <col min="6413" max="6419" width="12.15625" style="13" customWidth="1"/>
    <col min="6420" max="6420" width="1.578125" style="13" customWidth="1"/>
    <col min="6421" max="6421" width="17.68359375" style="13" customWidth="1"/>
    <col min="6422" max="6423" width="12.15625" style="13" customWidth="1"/>
    <col min="6424" max="6425" width="10.578125" style="13" bestFit="1" customWidth="1"/>
    <col min="6426" max="6426" width="12.41796875" style="13" bestFit="1" customWidth="1"/>
    <col min="6427" max="6427" width="11.578125" style="13" bestFit="1" customWidth="1"/>
    <col min="6428" max="6428" width="12.41796875" style="13" bestFit="1" customWidth="1"/>
    <col min="6429" max="6429" width="12.83984375" style="13" bestFit="1" customWidth="1"/>
    <col min="6430" max="6656" width="27.41796875" style="13"/>
    <col min="6657" max="6657" width="17.68359375" style="13" customWidth="1"/>
    <col min="6658" max="6661" width="11.68359375" style="13" bestFit="1" customWidth="1"/>
    <col min="6662" max="6662" width="12.83984375" style="13" bestFit="1" customWidth="1"/>
    <col min="6663" max="6663" width="13.15625" style="13" bestFit="1" customWidth="1"/>
    <col min="6664" max="6664" width="11.68359375" style="13" bestFit="1" customWidth="1"/>
    <col min="6665" max="6665" width="11.68359375" style="13" customWidth="1"/>
    <col min="6666" max="6666" width="1.578125" style="13" customWidth="1"/>
    <col min="6667" max="6667" width="17.68359375" style="13" customWidth="1"/>
    <col min="6668" max="6668" width="11.68359375" style="13" bestFit="1" customWidth="1"/>
    <col min="6669" max="6675" width="12.15625" style="13" customWidth="1"/>
    <col min="6676" max="6676" width="1.578125" style="13" customWidth="1"/>
    <col min="6677" max="6677" width="17.68359375" style="13" customWidth="1"/>
    <col min="6678" max="6679" width="12.15625" style="13" customWidth="1"/>
    <col min="6680" max="6681" width="10.578125" style="13" bestFit="1" customWidth="1"/>
    <col min="6682" max="6682" width="12.41796875" style="13" bestFit="1" customWidth="1"/>
    <col min="6683" max="6683" width="11.578125" style="13" bestFit="1" customWidth="1"/>
    <col min="6684" max="6684" width="12.41796875" style="13" bestFit="1" customWidth="1"/>
    <col min="6685" max="6685" width="12.83984375" style="13" bestFit="1" customWidth="1"/>
    <col min="6686" max="6912" width="27.41796875" style="13"/>
    <col min="6913" max="6913" width="17.68359375" style="13" customWidth="1"/>
    <col min="6914" max="6917" width="11.68359375" style="13" bestFit="1" customWidth="1"/>
    <col min="6918" max="6918" width="12.83984375" style="13" bestFit="1" customWidth="1"/>
    <col min="6919" max="6919" width="13.15625" style="13" bestFit="1" customWidth="1"/>
    <col min="6920" max="6920" width="11.68359375" style="13" bestFit="1" customWidth="1"/>
    <col min="6921" max="6921" width="11.68359375" style="13" customWidth="1"/>
    <col min="6922" max="6922" width="1.578125" style="13" customWidth="1"/>
    <col min="6923" max="6923" width="17.68359375" style="13" customWidth="1"/>
    <col min="6924" max="6924" width="11.68359375" style="13" bestFit="1" customWidth="1"/>
    <col min="6925" max="6931" width="12.15625" style="13" customWidth="1"/>
    <col min="6932" max="6932" width="1.578125" style="13" customWidth="1"/>
    <col min="6933" max="6933" width="17.68359375" style="13" customWidth="1"/>
    <col min="6934" max="6935" width="12.15625" style="13" customWidth="1"/>
    <col min="6936" max="6937" width="10.578125" style="13" bestFit="1" customWidth="1"/>
    <col min="6938" max="6938" width="12.41796875" style="13" bestFit="1" customWidth="1"/>
    <col min="6939" max="6939" width="11.578125" style="13" bestFit="1" customWidth="1"/>
    <col min="6940" max="6940" width="12.41796875" style="13" bestFit="1" customWidth="1"/>
    <col min="6941" max="6941" width="12.83984375" style="13" bestFit="1" customWidth="1"/>
    <col min="6942" max="7168" width="27.41796875" style="13"/>
    <col min="7169" max="7169" width="17.68359375" style="13" customWidth="1"/>
    <col min="7170" max="7173" width="11.68359375" style="13" bestFit="1" customWidth="1"/>
    <col min="7174" max="7174" width="12.83984375" style="13" bestFit="1" customWidth="1"/>
    <col min="7175" max="7175" width="13.15625" style="13" bestFit="1" customWidth="1"/>
    <col min="7176" max="7176" width="11.68359375" style="13" bestFit="1" customWidth="1"/>
    <col min="7177" max="7177" width="11.68359375" style="13" customWidth="1"/>
    <col min="7178" max="7178" width="1.578125" style="13" customWidth="1"/>
    <col min="7179" max="7179" width="17.68359375" style="13" customWidth="1"/>
    <col min="7180" max="7180" width="11.68359375" style="13" bestFit="1" customWidth="1"/>
    <col min="7181" max="7187" width="12.15625" style="13" customWidth="1"/>
    <col min="7188" max="7188" width="1.578125" style="13" customWidth="1"/>
    <col min="7189" max="7189" width="17.68359375" style="13" customWidth="1"/>
    <col min="7190" max="7191" width="12.15625" style="13" customWidth="1"/>
    <col min="7192" max="7193" width="10.578125" style="13" bestFit="1" customWidth="1"/>
    <col min="7194" max="7194" width="12.41796875" style="13" bestFit="1" customWidth="1"/>
    <col min="7195" max="7195" width="11.578125" style="13" bestFit="1" customWidth="1"/>
    <col min="7196" max="7196" width="12.41796875" style="13" bestFit="1" customWidth="1"/>
    <col min="7197" max="7197" width="12.83984375" style="13" bestFit="1" customWidth="1"/>
    <col min="7198" max="7424" width="27.41796875" style="13"/>
    <col min="7425" max="7425" width="17.68359375" style="13" customWidth="1"/>
    <col min="7426" max="7429" width="11.68359375" style="13" bestFit="1" customWidth="1"/>
    <col min="7430" max="7430" width="12.83984375" style="13" bestFit="1" customWidth="1"/>
    <col min="7431" max="7431" width="13.15625" style="13" bestFit="1" customWidth="1"/>
    <col min="7432" max="7432" width="11.68359375" style="13" bestFit="1" customWidth="1"/>
    <col min="7433" max="7433" width="11.68359375" style="13" customWidth="1"/>
    <col min="7434" max="7434" width="1.578125" style="13" customWidth="1"/>
    <col min="7435" max="7435" width="17.68359375" style="13" customWidth="1"/>
    <col min="7436" max="7436" width="11.68359375" style="13" bestFit="1" customWidth="1"/>
    <col min="7437" max="7443" width="12.15625" style="13" customWidth="1"/>
    <col min="7444" max="7444" width="1.578125" style="13" customWidth="1"/>
    <col min="7445" max="7445" width="17.68359375" style="13" customWidth="1"/>
    <col min="7446" max="7447" width="12.15625" style="13" customWidth="1"/>
    <col min="7448" max="7449" width="10.578125" style="13" bestFit="1" customWidth="1"/>
    <col min="7450" max="7450" width="12.41796875" style="13" bestFit="1" customWidth="1"/>
    <col min="7451" max="7451" width="11.578125" style="13" bestFit="1" customWidth="1"/>
    <col min="7452" max="7452" width="12.41796875" style="13" bestFit="1" customWidth="1"/>
    <col min="7453" max="7453" width="12.83984375" style="13" bestFit="1" customWidth="1"/>
    <col min="7454" max="7680" width="27.41796875" style="13"/>
    <col min="7681" max="7681" width="17.68359375" style="13" customWidth="1"/>
    <col min="7682" max="7685" width="11.68359375" style="13" bestFit="1" customWidth="1"/>
    <col min="7686" max="7686" width="12.83984375" style="13" bestFit="1" customWidth="1"/>
    <col min="7687" max="7687" width="13.15625" style="13" bestFit="1" customWidth="1"/>
    <col min="7688" max="7688" width="11.68359375" style="13" bestFit="1" customWidth="1"/>
    <col min="7689" max="7689" width="11.68359375" style="13" customWidth="1"/>
    <col min="7690" max="7690" width="1.578125" style="13" customWidth="1"/>
    <col min="7691" max="7691" width="17.68359375" style="13" customWidth="1"/>
    <col min="7692" max="7692" width="11.68359375" style="13" bestFit="1" customWidth="1"/>
    <col min="7693" max="7699" width="12.15625" style="13" customWidth="1"/>
    <col min="7700" max="7700" width="1.578125" style="13" customWidth="1"/>
    <col min="7701" max="7701" width="17.68359375" style="13" customWidth="1"/>
    <col min="7702" max="7703" width="12.15625" style="13" customWidth="1"/>
    <col min="7704" max="7705" width="10.578125" style="13" bestFit="1" customWidth="1"/>
    <col min="7706" max="7706" width="12.41796875" style="13" bestFit="1" customWidth="1"/>
    <col min="7707" max="7707" width="11.578125" style="13" bestFit="1" customWidth="1"/>
    <col min="7708" max="7708" width="12.41796875" style="13" bestFit="1" customWidth="1"/>
    <col min="7709" max="7709" width="12.83984375" style="13" bestFit="1" customWidth="1"/>
    <col min="7710" max="7936" width="27.41796875" style="13"/>
    <col min="7937" max="7937" width="17.68359375" style="13" customWidth="1"/>
    <col min="7938" max="7941" width="11.68359375" style="13" bestFit="1" customWidth="1"/>
    <col min="7942" max="7942" width="12.83984375" style="13" bestFit="1" customWidth="1"/>
    <col min="7943" max="7943" width="13.15625" style="13" bestFit="1" customWidth="1"/>
    <col min="7944" max="7944" width="11.68359375" style="13" bestFit="1" customWidth="1"/>
    <col min="7945" max="7945" width="11.68359375" style="13" customWidth="1"/>
    <col min="7946" max="7946" width="1.578125" style="13" customWidth="1"/>
    <col min="7947" max="7947" width="17.68359375" style="13" customWidth="1"/>
    <col min="7948" max="7948" width="11.68359375" style="13" bestFit="1" customWidth="1"/>
    <col min="7949" max="7955" width="12.15625" style="13" customWidth="1"/>
    <col min="7956" max="7956" width="1.578125" style="13" customWidth="1"/>
    <col min="7957" max="7957" width="17.68359375" style="13" customWidth="1"/>
    <col min="7958" max="7959" width="12.15625" style="13" customWidth="1"/>
    <col min="7960" max="7961" width="10.578125" style="13" bestFit="1" customWidth="1"/>
    <col min="7962" max="7962" width="12.41796875" style="13" bestFit="1" customWidth="1"/>
    <col min="7963" max="7963" width="11.578125" style="13" bestFit="1" customWidth="1"/>
    <col min="7964" max="7964" width="12.41796875" style="13" bestFit="1" customWidth="1"/>
    <col min="7965" max="7965" width="12.83984375" style="13" bestFit="1" customWidth="1"/>
    <col min="7966" max="8192" width="27.41796875" style="13"/>
    <col min="8193" max="8193" width="17.68359375" style="13" customWidth="1"/>
    <col min="8194" max="8197" width="11.68359375" style="13" bestFit="1" customWidth="1"/>
    <col min="8198" max="8198" width="12.83984375" style="13" bestFit="1" customWidth="1"/>
    <col min="8199" max="8199" width="13.15625" style="13" bestFit="1" customWidth="1"/>
    <col min="8200" max="8200" width="11.68359375" style="13" bestFit="1" customWidth="1"/>
    <col min="8201" max="8201" width="11.68359375" style="13" customWidth="1"/>
    <col min="8202" max="8202" width="1.578125" style="13" customWidth="1"/>
    <col min="8203" max="8203" width="17.68359375" style="13" customWidth="1"/>
    <col min="8204" max="8204" width="11.68359375" style="13" bestFit="1" customWidth="1"/>
    <col min="8205" max="8211" width="12.15625" style="13" customWidth="1"/>
    <col min="8212" max="8212" width="1.578125" style="13" customWidth="1"/>
    <col min="8213" max="8213" width="17.68359375" style="13" customWidth="1"/>
    <col min="8214" max="8215" width="12.15625" style="13" customWidth="1"/>
    <col min="8216" max="8217" width="10.578125" style="13" bestFit="1" customWidth="1"/>
    <col min="8218" max="8218" width="12.41796875" style="13" bestFit="1" customWidth="1"/>
    <col min="8219" max="8219" width="11.578125" style="13" bestFit="1" customWidth="1"/>
    <col min="8220" max="8220" width="12.41796875" style="13" bestFit="1" customWidth="1"/>
    <col min="8221" max="8221" width="12.83984375" style="13" bestFit="1" customWidth="1"/>
    <col min="8222" max="8448" width="27.41796875" style="13"/>
    <col min="8449" max="8449" width="17.68359375" style="13" customWidth="1"/>
    <col min="8450" max="8453" width="11.68359375" style="13" bestFit="1" customWidth="1"/>
    <col min="8454" max="8454" width="12.83984375" style="13" bestFit="1" customWidth="1"/>
    <col min="8455" max="8455" width="13.15625" style="13" bestFit="1" customWidth="1"/>
    <col min="8456" max="8456" width="11.68359375" style="13" bestFit="1" customWidth="1"/>
    <col min="8457" max="8457" width="11.68359375" style="13" customWidth="1"/>
    <col min="8458" max="8458" width="1.578125" style="13" customWidth="1"/>
    <col min="8459" max="8459" width="17.68359375" style="13" customWidth="1"/>
    <col min="8460" max="8460" width="11.68359375" style="13" bestFit="1" customWidth="1"/>
    <col min="8461" max="8467" width="12.15625" style="13" customWidth="1"/>
    <col min="8468" max="8468" width="1.578125" style="13" customWidth="1"/>
    <col min="8469" max="8469" width="17.68359375" style="13" customWidth="1"/>
    <col min="8470" max="8471" width="12.15625" style="13" customWidth="1"/>
    <col min="8472" max="8473" width="10.578125" style="13" bestFit="1" customWidth="1"/>
    <col min="8474" max="8474" width="12.41796875" style="13" bestFit="1" customWidth="1"/>
    <col min="8475" max="8475" width="11.578125" style="13" bestFit="1" customWidth="1"/>
    <col min="8476" max="8476" width="12.41796875" style="13" bestFit="1" customWidth="1"/>
    <col min="8477" max="8477" width="12.83984375" style="13" bestFit="1" customWidth="1"/>
    <col min="8478" max="8704" width="27.41796875" style="13"/>
    <col min="8705" max="8705" width="17.68359375" style="13" customWidth="1"/>
    <col min="8706" max="8709" width="11.68359375" style="13" bestFit="1" customWidth="1"/>
    <col min="8710" max="8710" width="12.83984375" style="13" bestFit="1" customWidth="1"/>
    <col min="8711" max="8711" width="13.15625" style="13" bestFit="1" customWidth="1"/>
    <col min="8712" max="8712" width="11.68359375" style="13" bestFit="1" customWidth="1"/>
    <col min="8713" max="8713" width="11.68359375" style="13" customWidth="1"/>
    <col min="8714" max="8714" width="1.578125" style="13" customWidth="1"/>
    <col min="8715" max="8715" width="17.68359375" style="13" customWidth="1"/>
    <col min="8716" max="8716" width="11.68359375" style="13" bestFit="1" customWidth="1"/>
    <col min="8717" max="8723" width="12.15625" style="13" customWidth="1"/>
    <col min="8724" max="8724" width="1.578125" style="13" customWidth="1"/>
    <col min="8725" max="8725" width="17.68359375" style="13" customWidth="1"/>
    <col min="8726" max="8727" width="12.15625" style="13" customWidth="1"/>
    <col min="8728" max="8729" width="10.578125" style="13" bestFit="1" customWidth="1"/>
    <col min="8730" max="8730" width="12.41796875" style="13" bestFit="1" customWidth="1"/>
    <col min="8731" max="8731" width="11.578125" style="13" bestFit="1" customWidth="1"/>
    <col min="8732" max="8732" width="12.41796875" style="13" bestFit="1" customWidth="1"/>
    <col min="8733" max="8733" width="12.83984375" style="13" bestFit="1" customWidth="1"/>
    <col min="8734" max="8960" width="27.41796875" style="13"/>
    <col min="8961" max="8961" width="17.68359375" style="13" customWidth="1"/>
    <col min="8962" max="8965" width="11.68359375" style="13" bestFit="1" customWidth="1"/>
    <col min="8966" max="8966" width="12.83984375" style="13" bestFit="1" customWidth="1"/>
    <col min="8967" max="8967" width="13.15625" style="13" bestFit="1" customWidth="1"/>
    <col min="8968" max="8968" width="11.68359375" style="13" bestFit="1" customWidth="1"/>
    <col min="8969" max="8969" width="11.68359375" style="13" customWidth="1"/>
    <col min="8970" max="8970" width="1.578125" style="13" customWidth="1"/>
    <col min="8971" max="8971" width="17.68359375" style="13" customWidth="1"/>
    <col min="8972" max="8972" width="11.68359375" style="13" bestFit="1" customWidth="1"/>
    <col min="8973" max="8979" width="12.15625" style="13" customWidth="1"/>
    <col min="8980" max="8980" width="1.578125" style="13" customWidth="1"/>
    <col min="8981" max="8981" width="17.68359375" style="13" customWidth="1"/>
    <col min="8982" max="8983" width="12.15625" style="13" customWidth="1"/>
    <col min="8984" max="8985" width="10.578125" style="13" bestFit="1" customWidth="1"/>
    <col min="8986" max="8986" width="12.41796875" style="13" bestFit="1" customWidth="1"/>
    <col min="8987" max="8987" width="11.578125" style="13" bestFit="1" customWidth="1"/>
    <col min="8988" max="8988" width="12.41796875" style="13" bestFit="1" customWidth="1"/>
    <col min="8989" max="8989" width="12.83984375" style="13" bestFit="1" customWidth="1"/>
    <col min="8990" max="9216" width="27.41796875" style="13"/>
    <col min="9217" max="9217" width="17.68359375" style="13" customWidth="1"/>
    <col min="9218" max="9221" width="11.68359375" style="13" bestFit="1" customWidth="1"/>
    <col min="9222" max="9222" width="12.83984375" style="13" bestFit="1" customWidth="1"/>
    <col min="9223" max="9223" width="13.15625" style="13" bestFit="1" customWidth="1"/>
    <col min="9224" max="9224" width="11.68359375" style="13" bestFit="1" customWidth="1"/>
    <col min="9225" max="9225" width="11.68359375" style="13" customWidth="1"/>
    <col min="9226" max="9226" width="1.578125" style="13" customWidth="1"/>
    <col min="9227" max="9227" width="17.68359375" style="13" customWidth="1"/>
    <col min="9228" max="9228" width="11.68359375" style="13" bestFit="1" customWidth="1"/>
    <col min="9229" max="9235" width="12.15625" style="13" customWidth="1"/>
    <col min="9236" max="9236" width="1.578125" style="13" customWidth="1"/>
    <col min="9237" max="9237" width="17.68359375" style="13" customWidth="1"/>
    <col min="9238" max="9239" width="12.15625" style="13" customWidth="1"/>
    <col min="9240" max="9241" width="10.578125" style="13" bestFit="1" customWidth="1"/>
    <col min="9242" max="9242" width="12.41796875" style="13" bestFit="1" customWidth="1"/>
    <col min="9243" max="9243" width="11.578125" style="13" bestFit="1" customWidth="1"/>
    <col min="9244" max="9244" width="12.41796875" style="13" bestFit="1" customWidth="1"/>
    <col min="9245" max="9245" width="12.83984375" style="13" bestFit="1" customWidth="1"/>
    <col min="9246" max="9472" width="27.41796875" style="13"/>
    <col min="9473" max="9473" width="17.68359375" style="13" customWidth="1"/>
    <col min="9474" max="9477" width="11.68359375" style="13" bestFit="1" customWidth="1"/>
    <col min="9478" max="9478" width="12.83984375" style="13" bestFit="1" customWidth="1"/>
    <col min="9479" max="9479" width="13.15625" style="13" bestFit="1" customWidth="1"/>
    <col min="9480" max="9480" width="11.68359375" style="13" bestFit="1" customWidth="1"/>
    <col min="9481" max="9481" width="11.68359375" style="13" customWidth="1"/>
    <col min="9482" max="9482" width="1.578125" style="13" customWidth="1"/>
    <col min="9483" max="9483" width="17.68359375" style="13" customWidth="1"/>
    <col min="9484" max="9484" width="11.68359375" style="13" bestFit="1" customWidth="1"/>
    <col min="9485" max="9491" width="12.15625" style="13" customWidth="1"/>
    <col min="9492" max="9492" width="1.578125" style="13" customWidth="1"/>
    <col min="9493" max="9493" width="17.68359375" style="13" customWidth="1"/>
    <col min="9494" max="9495" width="12.15625" style="13" customWidth="1"/>
    <col min="9496" max="9497" width="10.578125" style="13" bestFit="1" customWidth="1"/>
    <col min="9498" max="9498" width="12.41796875" style="13" bestFit="1" customWidth="1"/>
    <col min="9499" max="9499" width="11.578125" style="13" bestFit="1" customWidth="1"/>
    <col min="9500" max="9500" width="12.41796875" style="13" bestFit="1" customWidth="1"/>
    <col min="9501" max="9501" width="12.83984375" style="13" bestFit="1" customWidth="1"/>
    <col min="9502" max="9728" width="27.41796875" style="13"/>
    <col min="9729" max="9729" width="17.68359375" style="13" customWidth="1"/>
    <col min="9730" max="9733" width="11.68359375" style="13" bestFit="1" customWidth="1"/>
    <col min="9734" max="9734" width="12.83984375" style="13" bestFit="1" customWidth="1"/>
    <col min="9735" max="9735" width="13.15625" style="13" bestFit="1" customWidth="1"/>
    <col min="9736" max="9736" width="11.68359375" style="13" bestFit="1" customWidth="1"/>
    <col min="9737" max="9737" width="11.68359375" style="13" customWidth="1"/>
    <col min="9738" max="9738" width="1.578125" style="13" customWidth="1"/>
    <col min="9739" max="9739" width="17.68359375" style="13" customWidth="1"/>
    <col min="9740" max="9740" width="11.68359375" style="13" bestFit="1" customWidth="1"/>
    <col min="9741" max="9747" width="12.15625" style="13" customWidth="1"/>
    <col min="9748" max="9748" width="1.578125" style="13" customWidth="1"/>
    <col min="9749" max="9749" width="17.68359375" style="13" customWidth="1"/>
    <col min="9750" max="9751" width="12.15625" style="13" customWidth="1"/>
    <col min="9752" max="9753" width="10.578125" style="13" bestFit="1" customWidth="1"/>
    <col min="9754" max="9754" width="12.41796875" style="13" bestFit="1" customWidth="1"/>
    <col min="9755" max="9755" width="11.578125" style="13" bestFit="1" customWidth="1"/>
    <col min="9756" max="9756" width="12.41796875" style="13" bestFit="1" customWidth="1"/>
    <col min="9757" max="9757" width="12.83984375" style="13" bestFit="1" customWidth="1"/>
    <col min="9758" max="9984" width="27.41796875" style="13"/>
    <col min="9985" max="9985" width="17.68359375" style="13" customWidth="1"/>
    <col min="9986" max="9989" width="11.68359375" style="13" bestFit="1" customWidth="1"/>
    <col min="9990" max="9990" width="12.83984375" style="13" bestFit="1" customWidth="1"/>
    <col min="9991" max="9991" width="13.15625" style="13" bestFit="1" customWidth="1"/>
    <col min="9992" max="9992" width="11.68359375" style="13" bestFit="1" customWidth="1"/>
    <col min="9993" max="9993" width="11.68359375" style="13" customWidth="1"/>
    <col min="9994" max="9994" width="1.578125" style="13" customWidth="1"/>
    <col min="9995" max="9995" width="17.68359375" style="13" customWidth="1"/>
    <col min="9996" max="9996" width="11.68359375" style="13" bestFit="1" customWidth="1"/>
    <col min="9997" max="10003" width="12.15625" style="13" customWidth="1"/>
    <col min="10004" max="10004" width="1.578125" style="13" customWidth="1"/>
    <col min="10005" max="10005" width="17.68359375" style="13" customWidth="1"/>
    <col min="10006" max="10007" width="12.15625" style="13" customWidth="1"/>
    <col min="10008" max="10009" width="10.578125" style="13" bestFit="1" customWidth="1"/>
    <col min="10010" max="10010" width="12.41796875" style="13" bestFit="1" customWidth="1"/>
    <col min="10011" max="10011" width="11.578125" style="13" bestFit="1" customWidth="1"/>
    <col min="10012" max="10012" width="12.41796875" style="13" bestFit="1" customWidth="1"/>
    <col min="10013" max="10013" width="12.83984375" style="13" bestFit="1" customWidth="1"/>
    <col min="10014" max="10240" width="27.41796875" style="13"/>
    <col min="10241" max="10241" width="17.68359375" style="13" customWidth="1"/>
    <col min="10242" max="10245" width="11.68359375" style="13" bestFit="1" customWidth="1"/>
    <col min="10246" max="10246" width="12.83984375" style="13" bestFit="1" customWidth="1"/>
    <col min="10247" max="10247" width="13.15625" style="13" bestFit="1" customWidth="1"/>
    <col min="10248" max="10248" width="11.68359375" style="13" bestFit="1" customWidth="1"/>
    <col min="10249" max="10249" width="11.68359375" style="13" customWidth="1"/>
    <col min="10250" max="10250" width="1.578125" style="13" customWidth="1"/>
    <col min="10251" max="10251" width="17.68359375" style="13" customWidth="1"/>
    <col min="10252" max="10252" width="11.68359375" style="13" bestFit="1" customWidth="1"/>
    <col min="10253" max="10259" width="12.15625" style="13" customWidth="1"/>
    <col min="10260" max="10260" width="1.578125" style="13" customWidth="1"/>
    <col min="10261" max="10261" width="17.68359375" style="13" customWidth="1"/>
    <col min="10262" max="10263" width="12.15625" style="13" customWidth="1"/>
    <col min="10264" max="10265" width="10.578125" style="13" bestFit="1" customWidth="1"/>
    <col min="10266" max="10266" width="12.41796875" style="13" bestFit="1" customWidth="1"/>
    <col min="10267" max="10267" width="11.578125" style="13" bestFit="1" customWidth="1"/>
    <col min="10268" max="10268" width="12.41796875" style="13" bestFit="1" customWidth="1"/>
    <col min="10269" max="10269" width="12.83984375" style="13" bestFit="1" customWidth="1"/>
    <col min="10270" max="10496" width="27.41796875" style="13"/>
    <col min="10497" max="10497" width="17.68359375" style="13" customWidth="1"/>
    <col min="10498" max="10501" width="11.68359375" style="13" bestFit="1" customWidth="1"/>
    <col min="10502" max="10502" width="12.83984375" style="13" bestFit="1" customWidth="1"/>
    <col min="10503" max="10503" width="13.15625" style="13" bestFit="1" customWidth="1"/>
    <col min="10504" max="10504" width="11.68359375" style="13" bestFit="1" customWidth="1"/>
    <col min="10505" max="10505" width="11.68359375" style="13" customWidth="1"/>
    <col min="10506" max="10506" width="1.578125" style="13" customWidth="1"/>
    <col min="10507" max="10507" width="17.68359375" style="13" customWidth="1"/>
    <col min="10508" max="10508" width="11.68359375" style="13" bestFit="1" customWidth="1"/>
    <col min="10509" max="10515" width="12.15625" style="13" customWidth="1"/>
    <col min="10516" max="10516" width="1.578125" style="13" customWidth="1"/>
    <col min="10517" max="10517" width="17.68359375" style="13" customWidth="1"/>
    <col min="10518" max="10519" width="12.15625" style="13" customWidth="1"/>
    <col min="10520" max="10521" width="10.578125" style="13" bestFit="1" customWidth="1"/>
    <col min="10522" max="10522" width="12.41796875" style="13" bestFit="1" customWidth="1"/>
    <col min="10523" max="10523" width="11.578125" style="13" bestFit="1" customWidth="1"/>
    <col min="10524" max="10524" width="12.41796875" style="13" bestFit="1" customWidth="1"/>
    <col min="10525" max="10525" width="12.83984375" style="13" bestFit="1" customWidth="1"/>
    <col min="10526" max="10752" width="27.41796875" style="13"/>
    <col min="10753" max="10753" width="17.68359375" style="13" customWidth="1"/>
    <col min="10754" max="10757" width="11.68359375" style="13" bestFit="1" customWidth="1"/>
    <col min="10758" max="10758" width="12.83984375" style="13" bestFit="1" customWidth="1"/>
    <col min="10759" max="10759" width="13.15625" style="13" bestFit="1" customWidth="1"/>
    <col min="10760" max="10760" width="11.68359375" style="13" bestFit="1" customWidth="1"/>
    <col min="10761" max="10761" width="11.68359375" style="13" customWidth="1"/>
    <col min="10762" max="10762" width="1.578125" style="13" customWidth="1"/>
    <col min="10763" max="10763" width="17.68359375" style="13" customWidth="1"/>
    <col min="10764" max="10764" width="11.68359375" style="13" bestFit="1" customWidth="1"/>
    <col min="10765" max="10771" width="12.15625" style="13" customWidth="1"/>
    <col min="10772" max="10772" width="1.578125" style="13" customWidth="1"/>
    <col min="10773" max="10773" width="17.68359375" style="13" customWidth="1"/>
    <col min="10774" max="10775" width="12.15625" style="13" customWidth="1"/>
    <col min="10776" max="10777" width="10.578125" style="13" bestFit="1" customWidth="1"/>
    <col min="10778" max="10778" width="12.41796875" style="13" bestFit="1" customWidth="1"/>
    <col min="10779" max="10779" width="11.578125" style="13" bestFit="1" customWidth="1"/>
    <col min="10780" max="10780" width="12.41796875" style="13" bestFit="1" customWidth="1"/>
    <col min="10781" max="10781" width="12.83984375" style="13" bestFit="1" customWidth="1"/>
    <col min="10782" max="11008" width="27.41796875" style="13"/>
    <col min="11009" max="11009" width="17.68359375" style="13" customWidth="1"/>
    <col min="11010" max="11013" width="11.68359375" style="13" bestFit="1" customWidth="1"/>
    <col min="11014" max="11014" width="12.83984375" style="13" bestFit="1" customWidth="1"/>
    <col min="11015" max="11015" width="13.15625" style="13" bestFit="1" customWidth="1"/>
    <col min="11016" max="11016" width="11.68359375" style="13" bestFit="1" customWidth="1"/>
    <col min="11017" max="11017" width="11.68359375" style="13" customWidth="1"/>
    <col min="11018" max="11018" width="1.578125" style="13" customWidth="1"/>
    <col min="11019" max="11019" width="17.68359375" style="13" customWidth="1"/>
    <col min="11020" max="11020" width="11.68359375" style="13" bestFit="1" customWidth="1"/>
    <col min="11021" max="11027" width="12.15625" style="13" customWidth="1"/>
    <col min="11028" max="11028" width="1.578125" style="13" customWidth="1"/>
    <col min="11029" max="11029" width="17.68359375" style="13" customWidth="1"/>
    <col min="11030" max="11031" width="12.15625" style="13" customWidth="1"/>
    <col min="11032" max="11033" width="10.578125" style="13" bestFit="1" customWidth="1"/>
    <col min="11034" max="11034" width="12.41796875" style="13" bestFit="1" customWidth="1"/>
    <col min="11035" max="11035" width="11.578125" style="13" bestFit="1" customWidth="1"/>
    <col min="11036" max="11036" width="12.41796875" style="13" bestFit="1" customWidth="1"/>
    <col min="11037" max="11037" width="12.83984375" style="13" bestFit="1" customWidth="1"/>
    <col min="11038" max="11264" width="27.41796875" style="13"/>
    <col min="11265" max="11265" width="17.68359375" style="13" customWidth="1"/>
    <col min="11266" max="11269" width="11.68359375" style="13" bestFit="1" customWidth="1"/>
    <col min="11270" max="11270" width="12.83984375" style="13" bestFit="1" customWidth="1"/>
    <col min="11271" max="11271" width="13.15625" style="13" bestFit="1" customWidth="1"/>
    <col min="11272" max="11272" width="11.68359375" style="13" bestFit="1" customWidth="1"/>
    <col min="11273" max="11273" width="11.68359375" style="13" customWidth="1"/>
    <col min="11274" max="11274" width="1.578125" style="13" customWidth="1"/>
    <col min="11275" max="11275" width="17.68359375" style="13" customWidth="1"/>
    <col min="11276" max="11276" width="11.68359375" style="13" bestFit="1" customWidth="1"/>
    <col min="11277" max="11283" width="12.15625" style="13" customWidth="1"/>
    <col min="11284" max="11284" width="1.578125" style="13" customWidth="1"/>
    <col min="11285" max="11285" width="17.68359375" style="13" customWidth="1"/>
    <col min="11286" max="11287" width="12.15625" style="13" customWidth="1"/>
    <col min="11288" max="11289" width="10.578125" style="13" bestFit="1" customWidth="1"/>
    <col min="11290" max="11290" width="12.41796875" style="13" bestFit="1" customWidth="1"/>
    <col min="11291" max="11291" width="11.578125" style="13" bestFit="1" customWidth="1"/>
    <col min="11292" max="11292" width="12.41796875" style="13" bestFit="1" customWidth="1"/>
    <col min="11293" max="11293" width="12.83984375" style="13" bestFit="1" customWidth="1"/>
    <col min="11294" max="11520" width="27.41796875" style="13"/>
    <col min="11521" max="11521" width="17.68359375" style="13" customWidth="1"/>
    <col min="11522" max="11525" width="11.68359375" style="13" bestFit="1" customWidth="1"/>
    <col min="11526" max="11526" width="12.83984375" style="13" bestFit="1" customWidth="1"/>
    <col min="11527" max="11527" width="13.15625" style="13" bestFit="1" customWidth="1"/>
    <col min="11528" max="11528" width="11.68359375" style="13" bestFit="1" customWidth="1"/>
    <col min="11529" max="11529" width="11.68359375" style="13" customWidth="1"/>
    <col min="11530" max="11530" width="1.578125" style="13" customWidth="1"/>
    <col min="11531" max="11531" width="17.68359375" style="13" customWidth="1"/>
    <col min="11532" max="11532" width="11.68359375" style="13" bestFit="1" customWidth="1"/>
    <col min="11533" max="11539" width="12.15625" style="13" customWidth="1"/>
    <col min="11540" max="11540" width="1.578125" style="13" customWidth="1"/>
    <col min="11541" max="11541" width="17.68359375" style="13" customWidth="1"/>
    <col min="11542" max="11543" width="12.15625" style="13" customWidth="1"/>
    <col min="11544" max="11545" width="10.578125" style="13" bestFit="1" customWidth="1"/>
    <col min="11546" max="11546" width="12.41796875" style="13" bestFit="1" customWidth="1"/>
    <col min="11547" max="11547" width="11.578125" style="13" bestFit="1" customWidth="1"/>
    <col min="11548" max="11548" width="12.41796875" style="13" bestFit="1" customWidth="1"/>
    <col min="11549" max="11549" width="12.83984375" style="13" bestFit="1" customWidth="1"/>
    <col min="11550" max="11776" width="27.41796875" style="13"/>
    <col min="11777" max="11777" width="17.68359375" style="13" customWidth="1"/>
    <col min="11778" max="11781" width="11.68359375" style="13" bestFit="1" customWidth="1"/>
    <col min="11782" max="11782" width="12.83984375" style="13" bestFit="1" customWidth="1"/>
    <col min="11783" max="11783" width="13.15625" style="13" bestFit="1" customWidth="1"/>
    <col min="11784" max="11784" width="11.68359375" style="13" bestFit="1" customWidth="1"/>
    <col min="11785" max="11785" width="11.68359375" style="13" customWidth="1"/>
    <col min="11786" max="11786" width="1.578125" style="13" customWidth="1"/>
    <col min="11787" max="11787" width="17.68359375" style="13" customWidth="1"/>
    <col min="11788" max="11788" width="11.68359375" style="13" bestFit="1" customWidth="1"/>
    <col min="11789" max="11795" width="12.15625" style="13" customWidth="1"/>
    <col min="11796" max="11796" width="1.578125" style="13" customWidth="1"/>
    <col min="11797" max="11797" width="17.68359375" style="13" customWidth="1"/>
    <col min="11798" max="11799" width="12.15625" style="13" customWidth="1"/>
    <col min="11800" max="11801" width="10.578125" style="13" bestFit="1" customWidth="1"/>
    <col min="11802" max="11802" width="12.41796875" style="13" bestFit="1" customWidth="1"/>
    <col min="11803" max="11803" width="11.578125" style="13" bestFit="1" customWidth="1"/>
    <col min="11804" max="11804" width="12.41796875" style="13" bestFit="1" customWidth="1"/>
    <col min="11805" max="11805" width="12.83984375" style="13" bestFit="1" customWidth="1"/>
    <col min="11806" max="12032" width="27.41796875" style="13"/>
    <col min="12033" max="12033" width="17.68359375" style="13" customWidth="1"/>
    <col min="12034" max="12037" width="11.68359375" style="13" bestFit="1" customWidth="1"/>
    <col min="12038" max="12038" width="12.83984375" style="13" bestFit="1" customWidth="1"/>
    <col min="12039" max="12039" width="13.15625" style="13" bestFit="1" customWidth="1"/>
    <col min="12040" max="12040" width="11.68359375" style="13" bestFit="1" customWidth="1"/>
    <col min="12041" max="12041" width="11.68359375" style="13" customWidth="1"/>
    <col min="12042" max="12042" width="1.578125" style="13" customWidth="1"/>
    <col min="12043" max="12043" width="17.68359375" style="13" customWidth="1"/>
    <col min="12044" max="12044" width="11.68359375" style="13" bestFit="1" customWidth="1"/>
    <col min="12045" max="12051" width="12.15625" style="13" customWidth="1"/>
    <col min="12052" max="12052" width="1.578125" style="13" customWidth="1"/>
    <col min="12053" max="12053" width="17.68359375" style="13" customWidth="1"/>
    <col min="12054" max="12055" width="12.15625" style="13" customWidth="1"/>
    <col min="12056" max="12057" width="10.578125" style="13" bestFit="1" customWidth="1"/>
    <col min="12058" max="12058" width="12.41796875" style="13" bestFit="1" customWidth="1"/>
    <col min="12059" max="12059" width="11.578125" style="13" bestFit="1" customWidth="1"/>
    <col min="12060" max="12060" width="12.41796875" style="13" bestFit="1" customWidth="1"/>
    <col min="12061" max="12061" width="12.83984375" style="13" bestFit="1" customWidth="1"/>
    <col min="12062" max="12288" width="27.41796875" style="13"/>
    <col min="12289" max="12289" width="17.68359375" style="13" customWidth="1"/>
    <col min="12290" max="12293" width="11.68359375" style="13" bestFit="1" customWidth="1"/>
    <col min="12294" max="12294" width="12.83984375" style="13" bestFit="1" customWidth="1"/>
    <col min="12295" max="12295" width="13.15625" style="13" bestFit="1" customWidth="1"/>
    <col min="12296" max="12296" width="11.68359375" style="13" bestFit="1" customWidth="1"/>
    <col min="12297" max="12297" width="11.68359375" style="13" customWidth="1"/>
    <col min="12298" max="12298" width="1.578125" style="13" customWidth="1"/>
    <col min="12299" max="12299" width="17.68359375" style="13" customWidth="1"/>
    <col min="12300" max="12300" width="11.68359375" style="13" bestFit="1" customWidth="1"/>
    <col min="12301" max="12307" width="12.15625" style="13" customWidth="1"/>
    <col min="12308" max="12308" width="1.578125" style="13" customWidth="1"/>
    <col min="12309" max="12309" width="17.68359375" style="13" customWidth="1"/>
    <col min="12310" max="12311" width="12.15625" style="13" customWidth="1"/>
    <col min="12312" max="12313" width="10.578125" style="13" bestFit="1" customWidth="1"/>
    <col min="12314" max="12314" width="12.41796875" style="13" bestFit="1" customWidth="1"/>
    <col min="12315" max="12315" width="11.578125" style="13" bestFit="1" customWidth="1"/>
    <col min="12316" max="12316" width="12.41796875" style="13" bestFit="1" customWidth="1"/>
    <col min="12317" max="12317" width="12.83984375" style="13" bestFit="1" customWidth="1"/>
    <col min="12318" max="12544" width="27.41796875" style="13"/>
    <col min="12545" max="12545" width="17.68359375" style="13" customWidth="1"/>
    <col min="12546" max="12549" width="11.68359375" style="13" bestFit="1" customWidth="1"/>
    <col min="12550" max="12550" width="12.83984375" style="13" bestFit="1" customWidth="1"/>
    <col min="12551" max="12551" width="13.15625" style="13" bestFit="1" customWidth="1"/>
    <col min="12552" max="12552" width="11.68359375" style="13" bestFit="1" customWidth="1"/>
    <col min="12553" max="12553" width="11.68359375" style="13" customWidth="1"/>
    <col min="12554" max="12554" width="1.578125" style="13" customWidth="1"/>
    <col min="12555" max="12555" width="17.68359375" style="13" customWidth="1"/>
    <col min="12556" max="12556" width="11.68359375" style="13" bestFit="1" customWidth="1"/>
    <col min="12557" max="12563" width="12.15625" style="13" customWidth="1"/>
    <col min="12564" max="12564" width="1.578125" style="13" customWidth="1"/>
    <col min="12565" max="12565" width="17.68359375" style="13" customWidth="1"/>
    <col min="12566" max="12567" width="12.15625" style="13" customWidth="1"/>
    <col min="12568" max="12569" width="10.578125" style="13" bestFit="1" customWidth="1"/>
    <col min="12570" max="12570" width="12.41796875" style="13" bestFit="1" customWidth="1"/>
    <col min="12571" max="12571" width="11.578125" style="13" bestFit="1" customWidth="1"/>
    <col min="12572" max="12572" width="12.41796875" style="13" bestFit="1" customWidth="1"/>
    <col min="12573" max="12573" width="12.83984375" style="13" bestFit="1" customWidth="1"/>
    <col min="12574" max="12800" width="27.41796875" style="13"/>
    <col min="12801" max="12801" width="17.68359375" style="13" customWidth="1"/>
    <col min="12802" max="12805" width="11.68359375" style="13" bestFit="1" customWidth="1"/>
    <col min="12806" max="12806" width="12.83984375" style="13" bestFit="1" customWidth="1"/>
    <col min="12807" max="12807" width="13.15625" style="13" bestFit="1" customWidth="1"/>
    <col min="12808" max="12808" width="11.68359375" style="13" bestFit="1" customWidth="1"/>
    <col min="12809" max="12809" width="11.68359375" style="13" customWidth="1"/>
    <col min="12810" max="12810" width="1.578125" style="13" customWidth="1"/>
    <col min="12811" max="12811" width="17.68359375" style="13" customWidth="1"/>
    <col min="12812" max="12812" width="11.68359375" style="13" bestFit="1" customWidth="1"/>
    <col min="12813" max="12819" width="12.15625" style="13" customWidth="1"/>
    <col min="12820" max="12820" width="1.578125" style="13" customWidth="1"/>
    <col min="12821" max="12821" width="17.68359375" style="13" customWidth="1"/>
    <col min="12822" max="12823" width="12.15625" style="13" customWidth="1"/>
    <col min="12824" max="12825" width="10.578125" style="13" bestFit="1" customWidth="1"/>
    <col min="12826" max="12826" width="12.41796875" style="13" bestFit="1" customWidth="1"/>
    <col min="12827" max="12827" width="11.578125" style="13" bestFit="1" customWidth="1"/>
    <col min="12828" max="12828" width="12.41796875" style="13" bestFit="1" customWidth="1"/>
    <col min="12829" max="12829" width="12.83984375" style="13" bestFit="1" customWidth="1"/>
    <col min="12830" max="13056" width="27.41796875" style="13"/>
    <col min="13057" max="13057" width="17.68359375" style="13" customWidth="1"/>
    <col min="13058" max="13061" width="11.68359375" style="13" bestFit="1" customWidth="1"/>
    <col min="13062" max="13062" width="12.83984375" style="13" bestFit="1" customWidth="1"/>
    <col min="13063" max="13063" width="13.15625" style="13" bestFit="1" customWidth="1"/>
    <col min="13064" max="13064" width="11.68359375" style="13" bestFit="1" customWidth="1"/>
    <col min="13065" max="13065" width="11.68359375" style="13" customWidth="1"/>
    <col min="13066" max="13066" width="1.578125" style="13" customWidth="1"/>
    <col min="13067" max="13067" width="17.68359375" style="13" customWidth="1"/>
    <col min="13068" max="13068" width="11.68359375" style="13" bestFit="1" customWidth="1"/>
    <col min="13069" max="13075" width="12.15625" style="13" customWidth="1"/>
    <col min="13076" max="13076" width="1.578125" style="13" customWidth="1"/>
    <col min="13077" max="13077" width="17.68359375" style="13" customWidth="1"/>
    <col min="13078" max="13079" width="12.15625" style="13" customWidth="1"/>
    <col min="13080" max="13081" width="10.578125" style="13" bestFit="1" customWidth="1"/>
    <col min="13082" max="13082" width="12.41796875" style="13" bestFit="1" customWidth="1"/>
    <col min="13083" max="13083" width="11.578125" style="13" bestFit="1" customWidth="1"/>
    <col min="13084" max="13084" width="12.41796875" style="13" bestFit="1" customWidth="1"/>
    <col min="13085" max="13085" width="12.83984375" style="13" bestFit="1" customWidth="1"/>
    <col min="13086" max="13312" width="27.41796875" style="13"/>
    <col min="13313" max="13313" width="17.68359375" style="13" customWidth="1"/>
    <col min="13314" max="13317" width="11.68359375" style="13" bestFit="1" customWidth="1"/>
    <col min="13318" max="13318" width="12.83984375" style="13" bestFit="1" customWidth="1"/>
    <col min="13319" max="13319" width="13.15625" style="13" bestFit="1" customWidth="1"/>
    <col min="13320" max="13320" width="11.68359375" style="13" bestFit="1" customWidth="1"/>
    <col min="13321" max="13321" width="11.68359375" style="13" customWidth="1"/>
    <col min="13322" max="13322" width="1.578125" style="13" customWidth="1"/>
    <col min="13323" max="13323" width="17.68359375" style="13" customWidth="1"/>
    <col min="13324" max="13324" width="11.68359375" style="13" bestFit="1" customWidth="1"/>
    <col min="13325" max="13331" width="12.15625" style="13" customWidth="1"/>
    <col min="13332" max="13332" width="1.578125" style="13" customWidth="1"/>
    <col min="13333" max="13333" width="17.68359375" style="13" customWidth="1"/>
    <col min="13334" max="13335" width="12.15625" style="13" customWidth="1"/>
    <col min="13336" max="13337" width="10.578125" style="13" bestFit="1" customWidth="1"/>
    <col min="13338" max="13338" width="12.41796875" style="13" bestFit="1" customWidth="1"/>
    <col min="13339" max="13339" width="11.578125" style="13" bestFit="1" customWidth="1"/>
    <col min="13340" max="13340" width="12.41796875" style="13" bestFit="1" customWidth="1"/>
    <col min="13341" max="13341" width="12.83984375" style="13" bestFit="1" customWidth="1"/>
    <col min="13342" max="13568" width="27.41796875" style="13"/>
    <col min="13569" max="13569" width="17.68359375" style="13" customWidth="1"/>
    <col min="13570" max="13573" width="11.68359375" style="13" bestFit="1" customWidth="1"/>
    <col min="13574" max="13574" width="12.83984375" style="13" bestFit="1" customWidth="1"/>
    <col min="13575" max="13575" width="13.15625" style="13" bestFit="1" customWidth="1"/>
    <col min="13576" max="13576" width="11.68359375" style="13" bestFit="1" customWidth="1"/>
    <col min="13577" max="13577" width="11.68359375" style="13" customWidth="1"/>
    <col min="13578" max="13578" width="1.578125" style="13" customWidth="1"/>
    <col min="13579" max="13579" width="17.68359375" style="13" customWidth="1"/>
    <col min="13580" max="13580" width="11.68359375" style="13" bestFit="1" customWidth="1"/>
    <col min="13581" max="13587" width="12.15625" style="13" customWidth="1"/>
    <col min="13588" max="13588" width="1.578125" style="13" customWidth="1"/>
    <col min="13589" max="13589" width="17.68359375" style="13" customWidth="1"/>
    <col min="13590" max="13591" width="12.15625" style="13" customWidth="1"/>
    <col min="13592" max="13593" width="10.578125" style="13" bestFit="1" customWidth="1"/>
    <col min="13594" max="13594" width="12.41796875" style="13" bestFit="1" customWidth="1"/>
    <col min="13595" max="13595" width="11.578125" style="13" bestFit="1" customWidth="1"/>
    <col min="13596" max="13596" width="12.41796875" style="13" bestFit="1" customWidth="1"/>
    <col min="13597" max="13597" width="12.83984375" style="13" bestFit="1" customWidth="1"/>
    <col min="13598" max="13824" width="27.41796875" style="13"/>
    <col min="13825" max="13825" width="17.68359375" style="13" customWidth="1"/>
    <col min="13826" max="13829" width="11.68359375" style="13" bestFit="1" customWidth="1"/>
    <col min="13830" max="13830" width="12.83984375" style="13" bestFit="1" customWidth="1"/>
    <col min="13831" max="13831" width="13.15625" style="13" bestFit="1" customWidth="1"/>
    <col min="13832" max="13832" width="11.68359375" style="13" bestFit="1" customWidth="1"/>
    <col min="13833" max="13833" width="11.68359375" style="13" customWidth="1"/>
    <col min="13834" max="13834" width="1.578125" style="13" customWidth="1"/>
    <col min="13835" max="13835" width="17.68359375" style="13" customWidth="1"/>
    <col min="13836" max="13836" width="11.68359375" style="13" bestFit="1" customWidth="1"/>
    <col min="13837" max="13843" width="12.15625" style="13" customWidth="1"/>
    <col min="13844" max="13844" width="1.578125" style="13" customWidth="1"/>
    <col min="13845" max="13845" width="17.68359375" style="13" customWidth="1"/>
    <col min="13846" max="13847" width="12.15625" style="13" customWidth="1"/>
    <col min="13848" max="13849" width="10.578125" style="13" bestFit="1" customWidth="1"/>
    <col min="13850" max="13850" width="12.41796875" style="13" bestFit="1" customWidth="1"/>
    <col min="13851" max="13851" width="11.578125" style="13" bestFit="1" customWidth="1"/>
    <col min="13852" max="13852" width="12.41796875" style="13" bestFit="1" customWidth="1"/>
    <col min="13853" max="13853" width="12.83984375" style="13" bestFit="1" customWidth="1"/>
    <col min="13854" max="14080" width="27.41796875" style="13"/>
    <col min="14081" max="14081" width="17.68359375" style="13" customWidth="1"/>
    <col min="14082" max="14085" width="11.68359375" style="13" bestFit="1" customWidth="1"/>
    <col min="14086" max="14086" width="12.83984375" style="13" bestFit="1" customWidth="1"/>
    <col min="14087" max="14087" width="13.15625" style="13" bestFit="1" customWidth="1"/>
    <col min="14088" max="14088" width="11.68359375" style="13" bestFit="1" customWidth="1"/>
    <col min="14089" max="14089" width="11.68359375" style="13" customWidth="1"/>
    <col min="14090" max="14090" width="1.578125" style="13" customWidth="1"/>
    <col min="14091" max="14091" width="17.68359375" style="13" customWidth="1"/>
    <col min="14092" max="14092" width="11.68359375" style="13" bestFit="1" customWidth="1"/>
    <col min="14093" max="14099" width="12.15625" style="13" customWidth="1"/>
    <col min="14100" max="14100" width="1.578125" style="13" customWidth="1"/>
    <col min="14101" max="14101" width="17.68359375" style="13" customWidth="1"/>
    <col min="14102" max="14103" width="12.15625" style="13" customWidth="1"/>
    <col min="14104" max="14105" width="10.578125" style="13" bestFit="1" customWidth="1"/>
    <col min="14106" max="14106" width="12.41796875" style="13" bestFit="1" customWidth="1"/>
    <col min="14107" max="14107" width="11.578125" style="13" bestFit="1" customWidth="1"/>
    <col min="14108" max="14108" width="12.41796875" style="13" bestFit="1" customWidth="1"/>
    <col min="14109" max="14109" width="12.83984375" style="13" bestFit="1" customWidth="1"/>
    <col min="14110" max="14336" width="27.41796875" style="13"/>
    <col min="14337" max="14337" width="17.68359375" style="13" customWidth="1"/>
    <col min="14338" max="14341" width="11.68359375" style="13" bestFit="1" customWidth="1"/>
    <col min="14342" max="14342" width="12.83984375" style="13" bestFit="1" customWidth="1"/>
    <col min="14343" max="14343" width="13.15625" style="13" bestFit="1" customWidth="1"/>
    <col min="14344" max="14344" width="11.68359375" style="13" bestFit="1" customWidth="1"/>
    <col min="14345" max="14345" width="11.68359375" style="13" customWidth="1"/>
    <col min="14346" max="14346" width="1.578125" style="13" customWidth="1"/>
    <col min="14347" max="14347" width="17.68359375" style="13" customWidth="1"/>
    <col min="14348" max="14348" width="11.68359375" style="13" bestFit="1" customWidth="1"/>
    <col min="14349" max="14355" width="12.15625" style="13" customWidth="1"/>
    <col min="14356" max="14356" width="1.578125" style="13" customWidth="1"/>
    <col min="14357" max="14357" width="17.68359375" style="13" customWidth="1"/>
    <col min="14358" max="14359" width="12.15625" style="13" customWidth="1"/>
    <col min="14360" max="14361" width="10.578125" style="13" bestFit="1" customWidth="1"/>
    <col min="14362" max="14362" width="12.41796875" style="13" bestFit="1" customWidth="1"/>
    <col min="14363" max="14363" width="11.578125" style="13" bestFit="1" customWidth="1"/>
    <col min="14364" max="14364" width="12.41796875" style="13" bestFit="1" customWidth="1"/>
    <col min="14365" max="14365" width="12.83984375" style="13" bestFit="1" customWidth="1"/>
    <col min="14366" max="14592" width="27.41796875" style="13"/>
    <col min="14593" max="14593" width="17.68359375" style="13" customWidth="1"/>
    <col min="14594" max="14597" width="11.68359375" style="13" bestFit="1" customWidth="1"/>
    <col min="14598" max="14598" width="12.83984375" style="13" bestFit="1" customWidth="1"/>
    <col min="14599" max="14599" width="13.15625" style="13" bestFit="1" customWidth="1"/>
    <col min="14600" max="14600" width="11.68359375" style="13" bestFit="1" customWidth="1"/>
    <col min="14601" max="14601" width="11.68359375" style="13" customWidth="1"/>
    <col min="14602" max="14602" width="1.578125" style="13" customWidth="1"/>
    <col min="14603" max="14603" width="17.68359375" style="13" customWidth="1"/>
    <col min="14604" max="14604" width="11.68359375" style="13" bestFit="1" customWidth="1"/>
    <col min="14605" max="14611" width="12.15625" style="13" customWidth="1"/>
    <col min="14612" max="14612" width="1.578125" style="13" customWidth="1"/>
    <col min="14613" max="14613" width="17.68359375" style="13" customWidth="1"/>
    <col min="14614" max="14615" width="12.15625" style="13" customWidth="1"/>
    <col min="14616" max="14617" width="10.578125" style="13" bestFit="1" customWidth="1"/>
    <col min="14618" max="14618" width="12.41796875" style="13" bestFit="1" customWidth="1"/>
    <col min="14619" max="14619" width="11.578125" style="13" bestFit="1" customWidth="1"/>
    <col min="14620" max="14620" width="12.41796875" style="13" bestFit="1" customWidth="1"/>
    <col min="14621" max="14621" width="12.83984375" style="13" bestFit="1" customWidth="1"/>
    <col min="14622" max="14848" width="27.41796875" style="13"/>
    <col min="14849" max="14849" width="17.68359375" style="13" customWidth="1"/>
    <col min="14850" max="14853" width="11.68359375" style="13" bestFit="1" customWidth="1"/>
    <col min="14854" max="14854" width="12.83984375" style="13" bestFit="1" customWidth="1"/>
    <col min="14855" max="14855" width="13.15625" style="13" bestFit="1" customWidth="1"/>
    <col min="14856" max="14856" width="11.68359375" style="13" bestFit="1" customWidth="1"/>
    <col min="14857" max="14857" width="11.68359375" style="13" customWidth="1"/>
    <col min="14858" max="14858" width="1.578125" style="13" customWidth="1"/>
    <col min="14859" max="14859" width="17.68359375" style="13" customWidth="1"/>
    <col min="14860" max="14860" width="11.68359375" style="13" bestFit="1" customWidth="1"/>
    <col min="14861" max="14867" width="12.15625" style="13" customWidth="1"/>
    <col min="14868" max="14868" width="1.578125" style="13" customWidth="1"/>
    <col min="14869" max="14869" width="17.68359375" style="13" customWidth="1"/>
    <col min="14870" max="14871" width="12.15625" style="13" customWidth="1"/>
    <col min="14872" max="14873" width="10.578125" style="13" bestFit="1" customWidth="1"/>
    <col min="14874" max="14874" width="12.41796875" style="13" bestFit="1" customWidth="1"/>
    <col min="14875" max="14875" width="11.578125" style="13" bestFit="1" customWidth="1"/>
    <col min="14876" max="14876" width="12.41796875" style="13" bestFit="1" customWidth="1"/>
    <col min="14877" max="14877" width="12.83984375" style="13" bestFit="1" customWidth="1"/>
    <col min="14878" max="15104" width="27.41796875" style="13"/>
    <col min="15105" max="15105" width="17.68359375" style="13" customWidth="1"/>
    <col min="15106" max="15109" width="11.68359375" style="13" bestFit="1" customWidth="1"/>
    <col min="15110" max="15110" width="12.83984375" style="13" bestFit="1" customWidth="1"/>
    <col min="15111" max="15111" width="13.15625" style="13" bestFit="1" customWidth="1"/>
    <col min="15112" max="15112" width="11.68359375" style="13" bestFit="1" customWidth="1"/>
    <col min="15113" max="15113" width="11.68359375" style="13" customWidth="1"/>
    <col min="15114" max="15114" width="1.578125" style="13" customWidth="1"/>
    <col min="15115" max="15115" width="17.68359375" style="13" customWidth="1"/>
    <col min="15116" max="15116" width="11.68359375" style="13" bestFit="1" customWidth="1"/>
    <col min="15117" max="15123" width="12.15625" style="13" customWidth="1"/>
    <col min="15124" max="15124" width="1.578125" style="13" customWidth="1"/>
    <col min="15125" max="15125" width="17.68359375" style="13" customWidth="1"/>
    <col min="15126" max="15127" width="12.15625" style="13" customWidth="1"/>
    <col min="15128" max="15129" width="10.578125" style="13" bestFit="1" customWidth="1"/>
    <col min="15130" max="15130" width="12.41796875" style="13" bestFit="1" customWidth="1"/>
    <col min="15131" max="15131" width="11.578125" style="13" bestFit="1" customWidth="1"/>
    <col min="15132" max="15132" width="12.41796875" style="13" bestFit="1" customWidth="1"/>
    <col min="15133" max="15133" width="12.83984375" style="13" bestFit="1" customWidth="1"/>
    <col min="15134" max="15360" width="27.41796875" style="13"/>
    <col min="15361" max="15361" width="17.68359375" style="13" customWidth="1"/>
    <col min="15362" max="15365" width="11.68359375" style="13" bestFit="1" customWidth="1"/>
    <col min="15366" max="15366" width="12.83984375" style="13" bestFit="1" customWidth="1"/>
    <col min="15367" max="15367" width="13.15625" style="13" bestFit="1" customWidth="1"/>
    <col min="15368" max="15368" width="11.68359375" style="13" bestFit="1" customWidth="1"/>
    <col min="15369" max="15369" width="11.68359375" style="13" customWidth="1"/>
    <col min="15370" max="15370" width="1.578125" style="13" customWidth="1"/>
    <col min="15371" max="15371" width="17.68359375" style="13" customWidth="1"/>
    <col min="15372" max="15372" width="11.68359375" style="13" bestFit="1" customWidth="1"/>
    <col min="15373" max="15379" width="12.15625" style="13" customWidth="1"/>
    <col min="15380" max="15380" width="1.578125" style="13" customWidth="1"/>
    <col min="15381" max="15381" width="17.68359375" style="13" customWidth="1"/>
    <col min="15382" max="15383" width="12.15625" style="13" customWidth="1"/>
    <col min="15384" max="15385" width="10.578125" style="13" bestFit="1" customWidth="1"/>
    <col min="15386" max="15386" width="12.41796875" style="13" bestFit="1" customWidth="1"/>
    <col min="15387" max="15387" width="11.578125" style="13" bestFit="1" customWidth="1"/>
    <col min="15388" max="15388" width="12.41796875" style="13" bestFit="1" customWidth="1"/>
    <col min="15389" max="15389" width="12.83984375" style="13" bestFit="1" customWidth="1"/>
    <col min="15390" max="15616" width="27.41796875" style="13"/>
    <col min="15617" max="15617" width="17.68359375" style="13" customWidth="1"/>
    <col min="15618" max="15621" width="11.68359375" style="13" bestFit="1" customWidth="1"/>
    <col min="15622" max="15622" width="12.83984375" style="13" bestFit="1" customWidth="1"/>
    <col min="15623" max="15623" width="13.15625" style="13" bestFit="1" customWidth="1"/>
    <col min="15624" max="15624" width="11.68359375" style="13" bestFit="1" customWidth="1"/>
    <col min="15625" max="15625" width="11.68359375" style="13" customWidth="1"/>
    <col min="15626" max="15626" width="1.578125" style="13" customWidth="1"/>
    <col min="15627" max="15627" width="17.68359375" style="13" customWidth="1"/>
    <col min="15628" max="15628" width="11.68359375" style="13" bestFit="1" customWidth="1"/>
    <col min="15629" max="15635" width="12.15625" style="13" customWidth="1"/>
    <col min="15636" max="15636" width="1.578125" style="13" customWidth="1"/>
    <col min="15637" max="15637" width="17.68359375" style="13" customWidth="1"/>
    <col min="15638" max="15639" width="12.15625" style="13" customWidth="1"/>
    <col min="15640" max="15641" width="10.578125" style="13" bestFit="1" customWidth="1"/>
    <col min="15642" max="15642" width="12.41796875" style="13" bestFit="1" customWidth="1"/>
    <col min="15643" max="15643" width="11.578125" style="13" bestFit="1" customWidth="1"/>
    <col min="15644" max="15644" width="12.41796875" style="13" bestFit="1" customWidth="1"/>
    <col min="15645" max="15645" width="12.83984375" style="13" bestFit="1" customWidth="1"/>
    <col min="15646" max="15872" width="27.41796875" style="13"/>
    <col min="15873" max="15873" width="17.68359375" style="13" customWidth="1"/>
    <col min="15874" max="15877" width="11.68359375" style="13" bestFit="1" customWidth="1"/>
    <col min="15878" max="15878" width="12.83984375" style="13" bestFit="1" customWidth="1"/>
    <col min="15879" max="15879" width="13.15625" style="13" bestFit="1" customWidth="1"/>
    <col min="15880" max="15880" width="11.68359375" style="13" bestFit="1" customWidth="1"/>
    <col min="15881" max="15881" width="11.68359375" style="13" customWidth="1"/>
    <col min="15882" max="15882" width="1.578125" style="13" customWidth="1"/>
    <col min="15883" max="15883" width="17.68359375" style="13" customWidth="1"/>
    <col min="15884" max="15884" width="11.68359375" style="13" bestFit="1" customWidth="1"/>
    <col min="15885" max="15891" width="12.15625" style="13" customWidth="1"/>
    <col min="15892" max="15892" width="1.578125" style="13" customWidth="1"/>
    <col min="15893" max="15893" width="17.68359375" style="13" customWidth="1"/>
    <col min="15894" max="15895" width="12.15625" style="13" customWidth="1"/>
    <col min="15896" max="15897" width="10.578125" style="13" bestFit="1" customWidth="1"/>
    <col min="15898" max="15898" width="12.41796875" style="13" bestFit="1" customWidth="1"/>
    <col min="15899" max="15899" width="11.578125" style="13" bestFit="1" customWidth="1"/>
    <col min="15900" max="15900" width="12.41796875" style="13" bestFit="1" customWidth="1"/>
    <col min="15901" max="15901" width="12.83984375" style="13" bestFit="1" customWidth="1"/>
    <col min="15902" max="16128" width="27.41796875" style="13"/>
    <col min="16129" max="16129" width="17.68359375" style="13" customWidth="1"/>
    <col min="16130" max="16133" width="11.68359375" style="13" bestFit="1" customWidth="1"/>
    <col min="16134" max="16134" width="12.83984375" style="13" bestFit="1" customWidth="1"/>
    <col min="16135" max="16135" width="13.15625" style="13" bestFit="1" customWidth="1"/>
    <col min="16136" max="16136" width="11.68359375" style="13" bestFit="1" customWidth="1"/>
    <col min="16137" max="16137" width="11.68359375" style="13" customWidth="1"/>
    <col min="16138" max="16138" width="1.578125" style="13" customWidth="1"/>
    <col min="16139" max="16139" width="17.68359375" style="13" customWidth="1"/>
    <col min="16140" max="16140" width="11.68359375" style="13" bestFit="1" customWidth="1"/>
    <col min="16141" max="16147" width="12.15625" style="13" customWidth="1"/>
    <col min="16148" max="16148" width="1.578125" style="13" customWidth="1"/>
    <col min="16149" max="16149" width="17.68359375" style="13" customWidth="1"/>
    <col min="16150" max="16151" width="12.15625" style="13" customWidth="1"/>
    <col min="16152" max="16153" width="10.578125" style="13" bestFit="1" customWidth="1"/>
    <col min="16154" max="16154" width="12.41796875" style="13" bestFit="1" customWidth="1"/>
    <col min="16155" max="16155" width="11.578125" style="13" bestFit="1" customWidth="1"/>
    <col min="16156" max="16156" width="12.41796875" style="13" bestFit="1" customWidth="1"/>
    <col min="16157" max="16157" width="12.83984375" style="13" bestFit="1" customWidth="1"/>
    <col min="16158" max="16384" width="27.41796875" style="13"/>
  </cols>
  <sheetData>
    <row r="1" spans="1:31" ht="15.3" x14ac:dyDescent="0.55000000000000004">
      <c r="A1" s="11" t="s">
        <v>123</v>
      </c>
    </row>
    <row r="2" spans="1:31" ht="16.5" x14ac:dyDescent="0.5">
      <c r="A2" s="15"/>
      <c r="B2" s="34" t="s">
        <v>70</v>
      </c>
      <c r="C2" s="34"/>
      <c r="D2" s="34"/>
      <c r="E2" s="34"/>
      <c r="F2" s="34"/>
      <c r="G2" s="34"/>
      <c r="H2" s="34"/>
      <c r="I2" s="34"/>
      <c r="J2" s="16"/>
      <c r="K2" s="17"/>
      <c r="L2" s="34" t="s">
        <v>70</v>
      </c>
      <c r="M2" s="34"/>
      <c r="N2" s="34"/>
      <c r="O2" s="34"/>
      <c r="P2" s="34"/>
      <c r="Q2" s="34"/>
      <c r="R2" s="34"/>
      <c r="S2" s="34"/>
      <c r="T2" s="16"/>
      <c r="U2" s="17"/>
      <c r="V2" s="34" t="s">
        <v>70</v>
      </c>
      <c r="W2" s="34"/>
      <c r="X2" s="34"/>
      <c r="Y2" s="34"/>
      <c r="Z2" s="34"/>
      <c r="AA2" s="34"/>
      <c r="AB2" s="34"/>
      <c r="AC2" s="18"/>
    </row>
    <row r="3" spans="1:31" ht="16.5" x14ac:dyDescent="0.5">
      <c r="A3" s="19" t="s">
        <v>71</v>
      </c>
      <c r="B3" s="20" t="s">
        <v>72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1"/>
      <c r="K3" s="19" t="s">
        <v>71</v>
      </c>
      <c r="L3" s="20" t="s">
        <v>80</v>
      </c>
      <c r="M3" s="20" t="s">
        <v>81</v>
      </c>
      <c r="N3" s="20" t="s">
        <v>82</v>
      </c>
      <c r="O3" s="20" t="s">
        <v>83</v>
      </c>
      <c r="P3" s="20" t="s">
        <v>84</v>
      </c>
      <c r="Q3" s="20" t="s">
        <v>85</v>
      </c>
      <c r="R3" s="20" t="s">
        <v>86</v>
      </c>
      <c r="S3" s="20" t="s">
        <v>87</v>
      </c>
      <c r="T3" s="21"/>
      <c r="U3" s="19" t="s">
        <v>71</v>
      </c>
      <c r="V3" s="20" t="s">
        <v>88</v>
      </c>
      <c r="W3" s="22" t="s">
        <v>89</v>
      </c>
      <c r="X3" s="20" t="s">
        <v>90</v>
      </c>
      <c r="Y3" s="20" t="s">
        <v>91</v>
      </c>
      <c r="Z3" s="20" t="s">
        <v>92</v>
      </c>
      <c r="AA3" s="20" t="s">
        <v>93</v>
      </c>
      <c r="AB3" s="20" t="s">
        <v>94</v>
      </c>
      <c r="AC3" s="23" t="s">
        <v>95</v>
      </c>
      <c r="AD3" s="14" t="s">
        <v>96</v>
      </c>
      <c r="AE3" s="14" t="s">
        <v>97</v>
      </c>
    </row>
    <row r="4" spans="1:31" ht="14.1" x14ac:dyDescent="0.5">
      <c r="A4" s="24" t="s">
        <v>98</v>
      </c>
      <c r="B4" s="25">
        <v>110397.899322</v>
      </c>
      <c r="C4" s="25">
        <v>29593.415632</v>
      </c>
      <c r="D4" s="25">
        <v>22098.823245</v>
      </c>
      <c r="E4" s="25">
        <v>0</v>
      </c>
      <c r="F4" s="25">
        <v>79514.656178000005</v>
      </c>
      <c r="G4" s="25">
        <v>10461.25403</v>
      </c>
      <c r="H4" s="25">
        <v>27537.994619000001</v>
      </c>
      <c r="I4" s="25">
        <v>0</v>
      </c>
      <c r="J4" s="21"/>
      <c r="K4" s="24" t="s">
        <v>98</v>
      </c>
      <c r="L4" s="25">
        <v>22452.908231000001</v>
      </c>
      <c r="M4" s="25">
        <v>125.31532</v>
      </c>
      <c r="N4" s="25">
        <v>112286.850664</v>
      </c>
      <c r="O4" s="25">
        <v>62975.204430999998</v>
      </c>
      <c r="P4" s="25">
        <v>6176.4924309999997</v>
      </c>
      <c r="Q4" s="25">
        <v>476873.62993699999</v>
      </c>
      <c r="R4" s="25">
        <v>130842.94074000001</v>
      </c>
      <c r="S4" s="25">
        <v>21161.534006999998</v>
      </c>
      <c r="T4" s="21"/>
      <c r="U4" s="24" t="s">
        <v>98</v>
      </c>
      <c r="V4" s="25">
        <v>16852.072405999999</v>
      </c>
      <c r="W4" s="25">
        <v>15479.617794</v>
      </c>
      <c r="X4" s="25">
        <v>50723.691003</v>
      </c>
      <c r="Y4" s="25">
        <v>87854.372409000003</v>
      </c>
      <c r="Z4" s="25">
        <v>113512.064513</v>
      </c>
      <c r="AA4" s="25">
        <v>14346.221858000001</v>
      </c>
      <c r="AB4" s="25">
        <v>381918.08704700001</v>
      </c>
      <c r="AC4" s="25">
        <f t="shared" ref="AC4:AC27" si="0">SUM(B4:AB4)</f>
        <v>1793185.0458169999</v>
      </c>
      <c r="AD4" s="26">
        <f>SUM(B4:D4,G4,H4,I4,N4,Q4,S4,V4:X4,Z4,AB4)</f>
        <v>1388896.9342189999</v>
      </c>
      <c r="AE4" s="27">
        <f>AD4/$AD$29</f>
        <v>1.9280656794819859E-2</v>
      </c>
    </row>
    <row r="5" spans="1:31" ht="14.1" x14ac:dyDescent="0.5">
      <c r="A5" s="24" t="s">
        <v>99</v>
      </c>
      <c r="B5" s="25">
        <v>701518.716100903</v>
      </c>
      <c r="C5" s="25">
        <v>466975.091697731</v>
      </c>
      <c r="D5" s="25">
        <v>213443.43786692599</v>
      </c>
      <c r="E5" s="25">
        <v>5015</v>
      </c>
      <c r="F5" s="25">
        <v>1071789.60986104</v>
      </c>
      <c r="G5" s="25">
        <v>102753.941748286</v>
      </c>
      <c r="H5" s="25">
        <v>104542.1650404</v>
      </c>
      <c r="I5" s="25">
        <v>0</v>
      </c>
      <c r="J5" s="21"/>
      <c r="K5" s="24" t="s">
        <v>99</v>
      </c>
      <c r="L5" s="25">
        <v>249394.96107300001</v>
      </c>
      <c r="M5" s="25">
        <v>1613642.56974306</v>
      </c>
      <c r="N5" s="25">
        <v>107718.187693147</v>
      </c>
      <c r="O5" s="25">
        <v>704147.01512600004</v>
      </c>
      <c r="P5" s="25">
        <v>1026603.87587217</v>
      </c>
      <c r="Q5" s="25">
        <v>1365975.68379684</v>
      </c>
      <c r="R5" s="25">
        <v>1017645.3440752</v>
      </c>
      <c r="S5" s="25">
        <v>266614.27974244102</v>
      </c>
      <c r="T5" s="21"/>
      <c r="U5" s="24" t="s">
        <v>99</v>
      </c>
      <c r="V5" s="25">
        <v>96542.361158243002</v>
      </c>
      <c r="W5" s="25">
        <v>97213.156832399996</v>
      </c>
      <c r="X5" s="25">
        <v>659253.47863660404</v>
      </c>
      <c r="Y5" s="25">
        <v>632553.27753910003</v>
      </c>
      <c r="Z5" s="25">
        <v>2398248.2566079502</v>
      </c>
      <c r="AA5" s="25">
        <v>1390015.4007119001</v>
      </c>
      <c r="AB5" s="25">
        <v>2306503.5618304298</v>
      </c>
      <c r="AC5" s="25">
        <f t="shared" si="0"/>
        <v>16598109.372753769</v>
      </c>
      <c r="AD5" s="26">
        <f t="shared" ref="AD5:AD27" si="1">SUM(B5:D5,G5,H5,I5,N5,Q5,S5,V5:X5,Z5,AB5)</f>
        <v>8887302.3187523</v>
      </c>
      <c r="AE5" s="27">
        <f t="shared" ref="AE5:AE26" si="2">AD5/$AD$29</f>
        <v>0.1233734639467863</v>
      </c>
    </row>
    <row r="6" spans="1:31" ht="14.1" x14ac:dyDescent="0.5">
      <c r="A6" s="24" t="s">
        <v>100</v>
      </c>
      <c r="B6" s="25">
        <v>0</v>
      </c>
      <c r="C6" s="25">
        <v>2459.8477524529999</v>
      </c>
      <c r="D6" s="25">
        <v>18580.949692679998</v>
      </c>
      <c r="E6" s="25">
        <v>0</v>
      </c>
      <c r="F6" s="25">
        <v>3535.43635877</v>
      </c>
      <c r="G6" s="25">
        <v>397.32104811800002</v>
      </c>
      <c r="H6" s="25">
        <v>227.67973923700001</v>
      </c>
      <c r="I6" s="25">
        <v>0</v>
      </c>
      <c r="J6" s="21"/>
      <c r="K6" s="24" t="s">
        <v>100</v>
      </c>
      <c r="L6" s="25">
        <v>0</v>
      </c>
      <c r="M6" s="25">
        <v>0</v>
      </c>
      <c r="N6" s="25">
        <v>1913.031243417</v>
      </c>
      <c r="O6" s="25">
        <v>0</v>
      </c>
      <c r="P6" s="25">
        <v>0</v>
      </c>
      <c r="Q6" s="25">
        <v>31535.158443297001</v>
      </c>
      <c r="R6" s="25">
        <v>1514</v>
      </c>
      <c r="S6" s="25">
        <v>13162.386316184</v>
      </c>
      <c r="T6" s="21"/>
      <c r="U6" s="24" t="s">
        <v>100</v>
      </c>
      <c r="V6" s="25">
        <v>4475.7616200749999</v>
      </c>
      <c r="W6" s="25">
        <v>435.84868084099998</v>
      </c>
      <c r="X6" s="25">
        <v>1328.0641988719999</v>
      </c>
      <c r="Y6" s="25">
        <v>168.61444615299999</v>
      </c>
      <c r="Z6" s="25">
        <v>6372.6359638169997</v>
      </c>
      <c r="AA6" s="25">
        <v>0</v>
      </c>
      <c r="AB6" s="25">
        <v>146.70646786500001</v>
      </c>
      <c r="AC6" s="25">
        <f t="shared" si="0"/>
        <v>86253.441971779001</v>
      </c>
      <c r="AD6" s="26">
        <f t="shared" si="1"/>
        <v>81035.391166856003</v>
      </c>
      <c r="AE6" s="27">
        <f t="shared" si="2"/>
        <v>1.1249326907044402E-3</v>
      </c>
    </row>
    <row r="7" spans="1:31" ht="14.1" x14ac:dyDescent="0.5">
      <c r="A7" s="24" t="s">
        <v>101</v>
      </c>
      <c r="B7" s="25">
        <v>73855.460420999996</v>
      </c>
      <c r="C7" s="25">
        <v>67462.079062000004</v>
      </c>
      <c r="D7" s="25">
        <v>61162.400763999998</v>
      </c>
      <c r="E7" s="25">
        <v>0</v>
      </c>
      <c r="F7" s="25">
        <v>54056.617912000002</v>
      </c>
      <c r="G7" s="25">
        <v>33269.423742999999</v>
      </c>
      <c r="H7" s="25">
        <v>14903.074318000001</v>
      </c>
      <c r="I7" s="25">
        <v>0</v>
      </c>
      <c r="J7" s="21"/>
      <c r="K7" s="24" t="s">
        <v>101</v>
      </c>
      <c r="L7" s="25">
        <v>53669.080986000001</v>
      </c>
      <c r="M7" s="25">
        <v>0</v>
      </c>
      <c r="N7" s="25">
        <v>227781.220245</v>
      </c>
      <c r="O7" s="25">
        <v>95716.813504000005</v>
      </c>
      <c r="P7" s="25">
        <v>0</v>
      </c>
      <c r="Q7" s="25">
        <v>910092.05442499998</v>
      </c>
      <c r="R7" s="25">
        <v>27222.946263000002</v>
      </c>
      <c r="S7" s="25">
        <v>81578.936260999995</v>
      </c>
      <c r="T7" s="21"/>
      <c r="U7" s="24" t="s">
        <v>101</v>
      </c>
      <c r="V7" s="25">
        <v>76722.455048000003</v>
      </c>
      <c r="W7" s="25">
        <v>20206.192453</v>
      </c>
      <c r="X7" s="25">
        <v>73139.159731000007</v>
      </c>
      <c r="Y7" s="25">
        <v>33172.130449999997</v>
      </c>
      <c r="Z7" s="25">
        <v>207846.77020900001</v>
      </c>
      <c r="AA7" s="25">
        <v>1318.351214</v>
      </c>
      <c r="AB7" s="25">
        <v>221162.89681899999</v>
      </c>
      <c r="AC7" s="25">
        <f t="shared" si="0"/>
        <v>2334338.0638279999</v>
      </c>
      <c r="AD7" s="26">
        <f t="shared" si="1"/>
        <v>2069182.1234989997</v>
      </c>
      <c r="AE7" s="27">
        <f t="shared" si="2"/>
        <v>2.8724370675923847E-2</v>
      </c>
    </row>
    <row r="8" spans="1:31" ht="14.1" x14ac:dyDescent="0.5">
      <c r="A8" s="24" t="s">
        <v>102</v>
      </c>
      <c r="B8" s="25">
        <v>0</v>
      </c>
      <c r="C8" s="25">
        <v>782562.78028178005</v>
      </c>
      <c r="D8" s="25">
        <v>819068.65061503998</v>
      </c>
      <c r="E8" s="25">
        <v>6903.4743877399997</v>
      </c>
      <c r="F8" s="25">
        <v>71204.08116088</v>
      </c>
      <c r="G8" s="25">
        <v>2302.5719993500002</v>
      </c>
      <c r="H8" s="25">
        <v>108010.2985661</v>
      </c>
      <c r="I8" s="25">
        <v>2565.1399819799999</v>
      </c>
      <c r="J8" s="21"/>
      <c r="K8" s="24" t="s">
        <v>102</v>
      </c>
      <c r="L8" s="25">
        <v>61813.83946712</v>
      </c>
      <c r="M8" s="25">
        <v>0</v>
      </c>
      <c r="N8" s="25">
        <v>140420.13598893001</v>
      </c>
      <c r="O8" s="25">
        <v>7572.3319789999996</v>
      </c>
      <c r="P8" s="25">
        <v>0</v>
      </c>
      <c r="Q8" s="25">
        <v>721526.46489291999</v>
      </c>
      <c r="R8" s="25">
        <v>16814.430167999999</v>
      </c>
      <c r="S8" s="25">
        <v>1564522.97975004</v>
      </c>
      <c r="T8" s="21"/>
      <c r="U8" s="24" t="s">
        <v>102</v>
      </c>
      <c r="V8" s="25">
        <v>581483.33655283996</v>
      </c>
      <c r="W8" s="25">
        <v>33815.63680452</v>
      </c>
      <c r="X8" s="25">
        <v>76994.014702350003</v>
      </c>
      <c r="Y8" s="25">
        <v>111339.61836417</v>
      </c>
      <c r="Z8" s="25">
        <v>179985.56299986001</v>
      </c>
      <c r="AA8" s="25">
        <v>6793.2589275299997</v>
      </c>
      <c r="AB8" s="25">
        <v>146356.52510500001</v>
      </c>
      <c r="AC8" s="25">
        <f t="shared" si="0"/>
        <v>5442055.1326951496</v>
      </c>
      <c r="AD8" s="26">
        <f t="shared" si="1"/>
        <v>5159614.0982407108</v>
      </c>
      <c r="AE8" s="27">
        <f t="shared" si="2"/>
        <v>7.1625724105894725E-2</v>
      </c>
    </row>
    <row r="9" spans="1:31" ht="14.1" x14ac:dyDescent="0.5">
      <c r="A9" s="24" t="s">
        <v>103</v>
      </c>
      <c r="B9" s="25">
        <v>18592.068761999999</v>
      </c>
      <c r="C9" s="25">
        <v>98198.484341999996</v>
      </c>
      <c r="D9" s="25">
        <v>60986.473466000003</v>
      </c>
      <c r="E9" s="25">
        <v>0</v>
      </c>
      <c r="F9" s="25">
        <v>38254.828793000001</v>
      </c>
      <c r="G9" s="25">
        <v>40388.692883999996</v>
      </c>
      <c r="H9" s="25">
        <v>21750.714994999998</v>
      </c>
      <c r="I9" s="25">
        <v>0</v>
      </c>
      <c r="J9" s="21"/>
      <c r="K9" s="24" t="s">
        <v>103</v>
      </c>
      <c r="L9" s="25">
        <v>10295.502859</v>
      </c>
      <c r="M9" s="25">
        <v>0</v>
      </c>
      <c r="N9" s="25">
        <v>149914.53902900001</v>
      </c>
      <c r="O9" s="25">
        <v>121084.44205100001</v>
      </c>
      <c r="P9" s="25">
        <v>0</v>
      </c>
      <c r="Q9" s="25">
        <v>782240.47526500002</v>
      </c>
      <c r="R9" s="25">
        <v>14608.727176</v>
      </c>
      <c r="S9" s="25">
        <v>118066.84826300001</v>
      </c>
      <c r="T9" s="21"/>
      <c r="U9" s="24" t="s">
        <v>103</v>
      </c>
      <c r="V9" s="25">
        <v>67837.521812999999</v>
      </c>
      <c r="W9" s="25">
        <v>16764.918619</v>
      </c>
      <c r="X9" s="25">
        <v>99355.56</v>
      </c>
      <c r="Y9" s="25">
        <v>36146.870029999998</v>
      </c>
      <c r="Z9" s="25">
        <v>139408.88307400001</v>
      </c>
      <c r="AA9" s="25">
        <v>5934.5053900000003</v>
      </c>
      <c r="AB9" s="25">
        <v>839052.16688899999</v>
      </c>
      <c r="AC9" s="25">
        <f t="shared" si="0"/>
        <v>2678882.2237</v>
      </c>
      <c r="AD9" s="26">
        <f t="shared" si="1"/>
        <v>2452557.3474009996</v>
      </c>
      <c r="AE9" s="27">
        <f t="shared" si="2"/>
        <v>3.4046382650734758E-2</v>
      </c>
    </row>
    <row r="10" spans="1:31" ht="14.1" x14ac:dyDescent="0.5">
      <c r="A10" s="24" t="s">
        <v>104</v>
      </c>
      <c r="B10" s="25">
        <v>599897.20937485702</v>
      </c>
      <c r="C10" s="25">
        <v>206283.042289084</v>
      </c>
      <c r="D10" s="25">
        <v>94665.387046948003</v>
      </c>
      <c r="E10" s="25">
        <v>0</v>
      </c>
      <c r="F10" s="25">
        <v>149575.22648096399</v>
      </c>
      <c r="G10" s="25">
        <v>20087.274337155999</v>
      </c>
      <c r="H10" s="25">
        <v>27174.860042535998</v>
      </c>
      <c r="I10" s="25">
        <v>0</v>
      </c>
      <c r="J10" s="21"/>
      <c r="K10" s="24" t="s">
        <v>104</v>
      </c>
      <c r="L10" s="25">
        <v>0</v>
      </c>
      <c r="M10" s="25">
        <v>985426.14016258402</v>
      </c>
      <c r="N10" s="25">
        <v>21714.608974313</v>
      </c>
      <c r="O10" s="25">
        <v>0</v>
      </c>
      <c r="P10" s="25">
        <v>95452.674771537</v>
      </c>
      <c r="Q10" s="25">
        <v>846835.06617123401</v>
      </c>
      <c r="R10" s="25">
        <v>722341.86577295198</v>
      </c>
      <c r="S10" s="25">
        <v>191779.018715421</v>
      </c>
      <c r="T10" s="21"/>
      <c r="U10" s="24" t="s">
        <v>104</v>
      </c>
      <c r="V10" s="25">
        <v>18819.485622294</v>
      </c>
      <c r="W10" s="25">
        <v>53392.904172148003</v>
      </c>
      <c r="X10" s="25">
        <v>222105.23621264001</v>
      </c>
      <c r="Y10" s="25">
        <v>103263.547624282</v>
      </c>
      <c r="Z10" s="25">
        <v>845205.48679352796</v>
      </c>
      <c r="AA10" s="25">
        <v>343024.06657427899</v>
      </c>
      <c r="AB10" s="25">
        <v>439802.10693479597</v>
      </c>
      <c r="AC10" s="25">
        <f t="shared" si="0"/>
        <v>5986845.2080735527</v>
      </c>
      <c r="AD10" s="26">
        <f t="shared" si="1"/>
        <v>3587761.6866869549</v>
      </c>
      <c r="AE10" s="27"/>
    </row>
    <row r="11" spans="1:31" ht="14.1" x14ac:dyDescent="0.5">
      <c r="A11" s="24" t="s">
        <v>105</v>
      </c>
      <c r="B11" s="25">
        <v>146.25730799999999</v>
      </c>
      <c r="C11" s="25">
        <v>698588.852831</v>
      </c>
      <c r="D11" s="25">
        <v>253133.121204</v>
      </c>
      <c r="E11" s="25">
        <v>0</v>
      </c>
      <c r="F11" s="25">
        <v>59288.987056999998</v>
      </c>
      <c r="G11" s="25">
        <v>815895.70067299996</v>
      </c>
      <c r="H11" s="25">
        <v>82582.936577</v>
      </c>
      <c r="I11" s="25">
        <v>1464.936113</v>
      </c>
      <c r="J11" s="21"/>
      <c r="K11" s="24" t="s">
        <v>105</v>
      </c>
      <c r="L11" s="25">
        <v>21238.125698</v>
      </c>
      <c r="M11" s="25">
        <v>0</v>
      </c>
      <c r="N11" s="25">
        <v>593243.08905199997</v>
      </c>
      <c r="O11" s="25">
        <v>98887.528002999999</v>
      </c>
      <c r="P11" s="25">
        <v>0</v>
      </c>
      <c r="Q11" s="25">
        <v>293183.43116099999</v>
      </c>
      <c r="R11" s="25">
        <v>73348.720449999993</v>
      </c>
      <c r="S11" s="25">
        <v>890177.22715799999</v>
      </c>
      <c r="T11" s="21"/>
      <c r="U11" s="24" t="s">
        <v>105</v>
      </c>
      <c r="V11" s="25">
        <v>410996.98279899999</v>
      </c>
      <c r="W11" s="25">
        <v>359042.05358800001</v>
      </c>
      <c r="X11" s="25">
        <v>254909.26569199999</v>
      </c>
      <c r="Y11" s="25">
        <v>70640.314048999993</v>
      </c>
      <c r="Z11" s="25">
        <v>1184903.3008940001</v>
      </c>
      <c r="AA11" s="25">
        <v>5738.3351910000001</v>
      </c>
      <c r="AB11" s="25">
        <v>294637.64533199999</v>
      </c>
      <c r="AC11" s="25">
        <f t="shared" si="0"/>
        <v>6462046.8108300017</v>
      </c>
      <c r="AD11" s="26">
        <f t="shared" si="1"/>
        <v>6132904.8003820004</v>
      </c>
      <c r="AE11" s="27">
        <f t="shared" si="2"/>
        <v>8.5136938312820529E-2</v>
      </c>
    </row>
    <row r="12" spans="1:31" ht="14.1" x14ac:dyDescent="0.5">
      <c r="A12" s="24" t="s">
        <v>106</v>
      </c>
      <c r="B12" s="25">
        <v>0</v>
      </c>
      <c r="C12" s="25">
        <v>407942.58165228</v>
      </c>
      <c r="D12" s="25">
        <v>769306.70962695999</v>
      </c>
      <c r="E12" s="25">
        <v>262385.68828200002</v>
      </c>
      <c r="F12" s="25">
        <v>158253.04264641</v>
      </c>
      <c r="G12" s="25">
        <v>4250.6289961100001</v>
      </c>
      <c r="H12" s="25">
        <v>62538.388757000001</v>
      </c>
      <c r="I12" s="25">
        <v>3029.050941</v>
      </c>
      <c r="J12" s="21"/>
      <c r="K12" s="24" t="s">
        <v>106</v>
      </c>
      <c r="L12" s="25">
        <v>482471.29794199998</v>
      </c>
      <c r="M12" s="25">
        <v>0</v>
      </c>
      <c r="N12" s="25">
        <v>289777.52546491002</v>
      </c>
      <c r="O12" s="25">
        <v>43947.557157000003</v>
      </c>
      <c r="P12" s="25">
        <v>4042.9644499999999</v>
      </c>
      <c r="Q12" s="25">
        <v>1746943.6050704101</v>
      </c>
      <c r="R12" s="25">
        <v>165663.30085</v>
      </c>
      <c r="S12" s="25">
        <v>909532.62983254995</v>
      </c>
      <c r="T12" s="21"/>
      <c r="U12" s="24" t="s">
        <v>106</v>
      </c>
      <c r="V12" s="25">
        <v>432015.12931292999</v>
      </c>
      <c r="W12" s="25">
        <v>100510.54543006999</v>
      </c>
      <c r="X12" s="25">
        <v>70136.185743690003</v>
      </c>
      <c r="Y12" s="25">
        <v>226847.44486799999</v>
      </c>
      <c r="Z12" s="25">
        <v>401715.84288513003</v>
      </c>
      <c r="AA12" s="25">
        <v>7569.3683360000005</v>
      </c>
      <c r="AB12" s="25">
        <v>61848.558582799997</v>
      </c>
      <c r="AC12" s="25">
        <f t="shared" si="0"/>
        <v>6610728.0468272492</v>
      </c>
      <c r="AD12" s="26">
        <f t="shared" si="1"/>
        <v>5259547.3822958395</v>
      </c>
      <c r="AE12" s="27">
        <f t="shared" si="2"/>
        <v>7.3012997203541555E-2</v>
      </c>
    </row>
    <row r="13" spans="1:31" ht="14.1" x14ac:dyDescent="0.5">
      <c r="A13" s="24" t="s">
        <v>107</v>
      </c>
      <c r="B13" s="25">
        <v>15437.182026</v>
      </c>
      <c r="C13" s="25">
        <v>702577.97128099995</v>
      </c>
      <c r="D13" s="25">
        <v>272652.66472499998</v>
      </c>
      <c r="E13" s="25">
        <v>0</v>
      </c>
      <c r="F13" s="25">
        <v>46973.731489999998</v>
      </c>
      <c r="G13" s="25">
        <v>208653.38095200001</v>
      </c>
      <c r="H13" s="25">
        <v>131396.82982099999</v>
      </c>
      <c r="I13" s="25">
        <v>1.4430419999999999</v>
      </c>
      <c r="J13" s="21"/>
      <c r="K13" s="24" t="s">
        <v>107</v>
      </c>
      <c r="L13" s="25">
        <v>17854.572264999999</v>
      </c>
      <c r="M13" s="25">
        <v>0</v>
      </c>
      <c r="N13" s="25">
        <v>837351.92507200001</v>
      </c>
      <c r="O13" s="25">
        <v>203867.79868599999</v>
      </c>
      <c r="P13" s="25">
        <v>0</v>
      </c>
      <c r="Q13" s="25">
        <v>4049611.5807429999</v>
      </c>
      <c r="R13" s="25">
        <v>10787.981046000001</v>
      </c>
      <c r="S13" s="25">
        <v>728674.23701499996</v>
      </c>
      <c r="T13" s="21"/>
      <c r="U13" s="24" t="s">
        <v>107</v>
      </c>
      <c r="V13" s="25">
        <v>669544.03737799998</v>
      </c>
      <c r="W13" s="25">
        <v>66399.692490000001</v>
      </c>
      <c r="X13" s="25">
        <v>279162.07949500001</v>
      </c>
      <c r="Y13" s="25">
        <v>89256.192999999999</v>
      </c>
      <c r="Z13" s="25">
        <v>736207.600874</v>
      </c>
      <c r="AA13" s="25">
        <v>1661.6745759999999</v>
      </c>
      <c r="AB13" s="25">
        <v>1614113.2927570001</v>
      </c>
      <c r="AC13" s="25">
        <f t="shared" si="0"/>
        <v>10682185.868734</v>
      </c>
      <c r="AD13" s="26">
        <f t="shared" si="1"/>
        <v>10311783.917671001</v>
      </c>
      <c r="AE13" s="27">
        <f t="shared" si="2"/>
        <v>0.14314810678933221</v>
      </c>
    </row>
    <row r="14" spans="1:31" ht="14.1" x14ac:dyDescent="0.5">
      <c r="A14" s="24" t="s">
        <v>108</v>
      </c>
      <c r="B14" s="25">
        <v>0</v>
      </c>
      <c r="C14" s="25">
        <v>15267.325774000001</v>
      </c>
      <c r="D14" s="25">
        <v>35907.498979000004</v>
      </c>
      <c r="E14" s="25">
        <v>8.5405189999999997</v>
      </c>
      <c r="F14" s="25">
        <v>518.09292400000004</v>
      </c>
      <c r="G14" s="25">
        <v>4955.0125840000001</v>
      </c>
      <c r="H14" s="25">
        <v>619.39377300000001</v>
      </c>
      <c r="I14" s="25">
        <v>58.097617999999997</v>
      </c>
      <c r="J14" s="21"/>
      <c r="K14" s="24" t="s">
        <v>108</v>
      </c>
      <c r="L14" s="25">
        <v>15192.322257</v>
      </c>
      <c r="M14" s="25">
        <v>0</v>
      </c>
      <c r="N14" s="25">
        <v>18190.083871999999</v>
      </c>
      <c r="O14" s="25">
        <v>2457.5469159999998</v>
      </c>
      <c r="P14" s="25">
        <v>0</v>
      </c>
      <c r="Q14" s="25">
        <v>130773.45020399999</v>
      </c>
      <c r="R14" s="25">
        <v>6744.9544189999997</v>
      </c>
      <c r="S14" s="25">
        <v>22798.069851</v>
      </c>
      <c r="T14" s="21"/>
      <c r="U14" s="24" t="s">
        <v>108</v>
      </c>
      <c r="V14" s="25">
        <v>14501.095644999999</v>
      </c>
      <c r="W14" s="25">
        <v>7350.435058</v>
      </c>
      <c r="X14" s="25">
        <v>3779.115335</v>
      </c>
      <c r="Y14" s="25">
        <v>2854.3045910000001</v>
      </c>
      <c r="Z14" s="25">
        <v>8689.2448949999998</v>
      </c>
      <c r="AA14" s="25">
        <v>0</v>
      </c>
      <c r="AB14" s="25">
        <v>7904.9038639999999</v>
      </c>
      <c r="AC14" s="25">
        <f t="shared" si="0"/>
        <v>298569.48907800001</v>
      </c>
      <c r="AD14" s="26">
        <f t="shared" si="1"/>
        <v>270793.72745200002</v>
      </c>
      <c r="AE14" s="27">
        <f t="shared" si="2"/>
        <v>3.7591564878267248E-3</v>
      </c>
    </row>
    <row r="15" spans="1:31" ht="14.1" x14ac:dyDescent="0.5">
      <c r="A15" s="24" t="s">
        <v>109</v>
      </c>
      <c r="B15" s="25">
        <v>0</v>
      </c>
      <c r="C15" s="25">
        <v>198095.31298144101</v>
      </c>
      <c r="D15" s="25">
        <v>196054.03993913499</v>
      </c>
      <c r="E15" s="25">
        <v>0</v>
      </c>
      <c r="F15" s="25">
        <v>5572.6131296249996</v>
      </c>
      <c r="G15" s="25">
        <v>2165370.3850209117</v>
      </c>
      <c r="H15" s="25">
        <v>34101.531862454001</v>
      </c>
      <c r="I15" s="25">
        <v>295287.48991572321</v>
      </c>
      <c r="J15" s="21"/>
      <c r="K15" s="24" t="s">
        <v>109</v>
      </c>
      <c r="L15" s="25">
        <v>1030.5456092249999</v>
      </c>
      <c r="M15" s="25">
        <v>0</v>
      </c>
      <c r="N15" s="25">
        <v>86946.790335657002</v>
      </c>
      <c r="O15" s="25">
        <v>0</v>
      </c>
      <c r="P15" s="25">
        <v>0</v>
      </c>
      <c r="Q15" s="25">
        <v>3411.4982221609998</v>
      </c>
      <c r="R15" s="25">
        <v>0</v>
      </c>
      <c r="S15" s="25">
        <v>207750.34190274501</v>
      </c>
      <c r="T15" s="21"/>
      <c r="U15" s="24" t="s">
        <v>109</v>
      </c>
      <c r="V15" s="25">
        <v>315864.60389786301</v>
      </c>
      <c r="W15" s="25">
        <v>110238.28336322099</v>
      </c>
      <c r="X15" s="25">
        <v>217537.623748635</v>
      </c>
      <c r="Y15" s="25">
        <v>79487.521241859999</v>
      </c>
      <c r="Z15" s="25">
        <v>585644.05359950697</v>
      </c>
      <c r="AA15" s="25">
        <v>4241.3725787249996</v>
      </c>
      <c r="AB15" s="25">
        <v>1612.429288025</v>
      </c>
      <c r="AC15" s="25">
        <f t="shared" si="0"/>
        <v>4508246.4366369145</v>
      </c>
      <c r="AD15" s="26">
        <f t="shared" si="1"/>
        <v>4417914.3840774791</v>
      </c>
      <c r="AE15" s="27">
        <f t="shared" si="2"/>
        <v>6.1329454252265415E-2</v>
      </c>
    </row>
    <row r="16" spans="1:31" ht="14.1" x14ac:dyDescent="0.5">
      <c r="A16" s="24" t="s">
        <v>110</v>
      </c>
      <c r="B16" s="25">
        <v>0</v>
      </c>
      <c r="C16" s="25">
        <v>189325.61842399999</v>
      </c>
      <c r="D16" s="25">
        <v>334948.24199800001</v>
      </c>
      <c r="E16" s="25">
        <v>0</v>
      </c>
      <c r="F16" s="25">
        <v>23948.469214000001</v>
      </c>
      <c r="G16" s="25">
        <v>70180.717266000007</v>
      </c>
      <c r="H16" s="25">
        <v>67279.971038999996</v>
      </c>
      <c r="I16" s="25">
        <v>305.42012499999998</v>
      </c>
      <c r="J16" s="21"/>
      <c r="K16" s="24" t="s">
        <v>110</v>
      </c>
      <c r="L16" s="25">
        <v>10761.237179</v>
      </c>
      <c r="M16" s="25">
        <v>0</v>
      </c>
      <c r="N16" s="25">
        <v>318738.08821800002</v>
      </c>
      <c r="O16" s="25">
        <v>49927.956032000002</v>
      </c>
      <c r="P16" s="25">
        <v>0</v>
      </c>
      <c r="Q16" s="25">
        <v>540011.00206600002</v>
      </c>
      <c r="R16" s="25">
        <v>6755.1003840000003</v>
      </c>
      <c r="S16" s="25">
        <v>229236.118931</v>
      </c>
      <c r="T16" s="21"/>
      <c r="U16" s="24" t="s">
        <v>110</v>
      </c>
      <c r="V16" s="25">
        <v>104754.82950000001</v>
      </c>
      <c r="W16" s="25">
        <v>66958.56856</v>
      </c>
      <c r="X16" s="25">
        <v>174082.64248400001</v>
      </c>
      <c r="Y16" s="25">
        <v>23777.043708000001</v>
      </c>
      <c r="Z16" s="25">
        <v>239799.08218</v>
      </c>
      <c r="AA16" s="25">
        <v>0</v>
      </c>
      <c r="AB16" s="25">
        <v>120931.127819</v>
      </c>
      <c r="AC16" s="25">
        <f t="shared" si="0"/>
        <v>2571721.2351269992</v>
      </c>
      <c r="AD16" s="26">
        <f t="shared" si="1"/>
        <v>2456551.4286099998</v>
      </c>
      <c r="AE16" s="27">
        <f t="shared" si="2"/>
        <v>3.4101828456038284E-2</v>
      </c>
    </row>
    <row r="17" spans="1:31" ht="14.1" x14ac:dyDescent="0.5">
      <c r="A17" s="24" t="s">
        <v>111</v>
      </c>
      <c r="B17" s="25">
        <v>0</v>
      </c>
      <c r="C17" s="25">
        <v>1200.708616057</v>
      </c>
      <c r="D17" s="25">
        <v>8550.2016150159998</v>
      </c>
      <c r="E17" s="25">
        <v>0</v>
      </c>
      <c r="F17" s="25">
        <v>3022.3635453659999</v>
      </c>
      <c r="G17" s="25">
        <v>1.329462E-3</v>
      </c>
      <c r="H17" s="25">
        <v>0</v>
      </c>
      <c r="I17" s="25">
        <v>0</v>
      </c>
      <c r="J17" s="21"/>
      <c r="K17" s="24" t="s">
        <v>111</v>
      </c>
      <c r="L17" s="25">
        <v>0</v>
      </c>
      <c r="M17" s="25">
        <v>0</v>
      </c>
      <c r="N17" s="25">
        <v>123</v>
      </c>
      <c r="O17" s="25">
        <v>0</v>
      </c>
      <c r="P17" s="25">
        <v>0</v>
      </c>
      <c r="Q17" s="25">
        <v>20994.287365867</v>
      </c>
      <c r="R17" s="25">
        <v>224</v>
      </c>
      <c r="S17" s="25">
        <v>6728.8871108960002</v>
      </c>
      <c r="T17" s="21"/>
      <c r="U17" s="24" t="s">
        <v>111</v>
      </c>
      <c r="V17" s="25">
        <v>1481.2035730560001</v>
      </c>
      <c r="W17" s="25">
        <v>0</v>
      </c>
      <c r="X17" s="25">
        <v>156.42055846</v>
      </c>
      <c r="Y17" s="25">
        <v>0</v>
      </c>
      <c r="Z17" s="25">
        <v>557.84921348199998</v>
      </c>
      <c r="AA17" s="25">
        <v>489</v>
      </c>
      <c r="AB17" s="25">
        <v>45.279746355999997</v>
      </c>
      <c r="AC17" s="25">
        <f t="shared" si="0"/>
        <v>43573.202674018001</v>
      </c>
      <c r="AD17" s="26">
        <f t="shared" si="1"/>
        <v>39837.839128651998</v>
      </c>
      <c r="AE17" s="27">
        <f t="shared" si="2"/>
        <v>5.5302858316027604E-4</v>
      </c>
    </row>
    <row r="18" spans="1:31" ht="14.1" x14ac:dyDescent="0.5">
      <c r="A18" s="24" t="s">
        <v>112</v>
      </c>
      <c r="B18" s="25">
        <v>0</v>
      </c>
      <c r="C18" s="25">
        <v>192339.85162199999</v>
      </c>
      <c r="D18" s="25">
        <v>501196.84628900001</v>
      </c>
      <c r="E18" s="25">
        <v>60218.988383999997</v>
      </c>
      <c r="F18" s="25">
        <v>231424.87471400001</v>
      </c>
      <c r="G18" s="25">
        <v>111.525081</v>
      </c>
      <c r="H18" s="25">
        <v>21946.493235000002</v>
      </c>
      <c r="I18" s="25">
        <v>150.12070399999999</v>
      </c>
      <c r="J18" s="21"/>
      <c r="K18" s="24" t="s">
        <v>112</v>
      </c>
      <c r="L18" s="25">
        <v>44816.132173999998</v>
      </c>
      <c r="M18" s="25">
        <v>0</v>
      </c>
      <c r="N18" s="25">
        <v>32810.001427000003</v>
      </c>
      <c r="O18" s="25">
        <v>36004.986007</v>
      </c>
      <c r="P18" s="25">
        <v>11519.727412</v>
      </c>
      <c r="Q18" s="25">
        <v>676230.21922299999</v>
      </c>
      <c r="R18" s="25">
        <v>72747.988717999993</v>
      </c>
      <c r="S18" s="25">
        <v>660287.74375899998</v>
      </c>
      <c r="T18" s="21"/>
      <c r="U18" s="24" t="s">
        <v>112</v>
      </c>
      <c r="V18" s="25">
        <v>146804.15265100001</v>
      </c>
      <c r="W18" s="25">
        <v>3462.302874</v>
      </c>
      <c r="X18" s="25">
        <v>61131.737242000003</v>
      </c>
      <c r="Y18" s="25">
        <v>19833.270467999999</v>
      </c>
      <c r="Z18" s="25">
        <v>724701.16565600003</v>
      </c>
      <c r="AA18" s="25">
        <v>158218.462807</v>
      </c>
      <c r="AB18" s="25">
        <v>51968.394325000001</v>
      </c>
      <c r="AC18" s="25">
        <f t="shared" si="0"/>
        <v>3707924.9847719995</v>
      </c>
      <c r="AD18" s="26">
        <f t="shared" si="1"/>
        <v>3073140.5540880002</v>
      </c>
      <c r="AE18" s="27">
        <f t="shared" si="2"/>
        <v>4.2661314058506261E-2</v>
      </c>
    </row>
    <row r="19" spans="1:31" ht="14.1" x14ac:dyDescent="0.5">
      <c r="A19" s="24" t="s">
        <v>113</v>
      </c>
      <c r="B19" s="25">
        <v>0</v>
      </c>
      <c r="C19" s="25">
        <v>147142.177455</v>
      </c>
      <c r="D19" s="25">
        <v>198089.52036900001</v>
      </c>
      <c r="E19" s="25">
        <v>0</v>
      </c>
      <c r="F19" s="25">
        <v>17177.791655000001</v>
      </c>
      <c r="G19" s="25">
        <v>71978.003519000005</v>
      </c>
      <c r="H19" s="25">
        <v>15706.572451</v>
      </c>
      <c r="I19" s="25">
        <v>1214.063701</v>
      </c>
      <c r="J19" s="21"/>
      <c r="K19" s="24" t="s">
        <v>113</v>
      </c>
      <c r="L19" s="25">
        <v>48500.000301</v>
      </c>
      <c r="M19" s="25">
        <v>0</v>
      </c>
      <c r="N19" s="25">
        <v>106453.19382299999</v>
      </c>
      <c r="O19" s="25">
        <v>19237.596086000001</v>
      </c>
      <c r="P19" s="25">
        <v>0</v>
      </c>
      <c r="Q19" s="25">
        <v>478936.76667400001</v>
      </c>
      <c r="R19" s="25">
        <v>24646.133250999999</v>
      </c>
      <c r="S19" s="25">
        <v>155379.392723</v>
      </c>
      <c r="T19" s="21"/>
      <c r="U19" s="24" t="s">
        <v>113</v>
      </c>
      <c r="V19" s="25">
        <v>96462.022714000006</v>
      </c>
      <c r="W19" s="25">
        <v>57850.607645999997</v>
      </c>
      <c r="X19" s="25">
        <v>35569.742985999997</v>
      </c>
      <c r="Y19" s="25">
        <v>21864.235621</v>
      </c>
      <c r="Z19" s="25">
        <v>64847.300529</v>
      </c>
      <c r="AA19" s="25">
        <v>0</v>
      </c>
      <c r="AB19" s="25">
        <v>26839.780847999999</v>
      </c>
      <c r="AC19" s="25">
        <f t="shared" si="0"/>
        <v>1587894.9023519999</v>
      </c>
      <c r="AD19" s="26">
        <f t="shared" si="1"/>
        <v>1456469.1454379999</v>
      </c>
      <c r="AE19" s="27">
        <f t="shared" si="2"/>
        <v>2.0218693722745849E-2</v>
      </c>
    </row>
    <row r="20" spans="1:31" ht="14.1" x14ac:dyDescent="0.5">
      <c r="A20" s="24" t="s">
        <v>114</v>
      </c>
      <c r="B20" s="25">
        <v>5.8187422800000004</v>
      </c>
      <c r="C20" s="25">
        <v>45074.814535316997</v>
      </c>
      <c r="D20" s="25">
        <v>113084.301239601</v>
      </c>
      <c r="E20" s="25">
        <v>0</v>
      </c>
      <c r="F20" s="25">
        <v>40976.942483056002</v>
      </c>
      <c r="G20" s="25">
        <v>48347.235012450001</v>
      </c>
      <c r="H20" s="25">
        <v>101256.553123092</v>
      </c>
      <c r="I20" s="25">
        <v>0</v>
      </c>
      <c r="J20" s="21"/>
      <c r="K20" s="24" t="s">
        <v>114</v>
      </c>
      <c r="L20" s="25">
        <v>0</v>
      </c>
      <c r="M20" s="25">
        <v>0</v>
      </c>
      <c r="N20" s="25">
        <v>114096.605965412</v>
      </c>
      <c r="O20" s="25">
        <v>0</v>
      </c>
      <c r="P20" s="25">
        <v>82.332716619999999</v>
      </c>
      <c r="Q20" s="25">
        <v>1182933.4027451</v>
      </c>
      <c r="R20" s="25">
        <v>0</v>
      </c>
      <c r="S20" s="25">
        <v>465546.59976934502</v>
      </c>
      <c r="T20" s="21"/>
      <c r="U20" s="24" t="s">
        <v>114</v>
      </c>
      <c r="V20" s="25">
        <v>179403.18199442801</v>
      </c>
      <c r="W20" s="25">
        <v>76111.571039508999</v>
      </c>
      <c r="X20" s="25">
        <v>20287.131042623001</v>
      </c>
      <c r="Y20" s="25">
        <v>24565.734754749999</v>
      </c>
      <c r="Z20" s="25">
        <v>271216.48338082701</v>
      </c>
      <c r="AA20" s="25">
        <v>35.558980599999998</v>
      </c>
      <c r="AB20" s="25">
        <v>7115.6610529139998</v>
      </c>
      <c r="AC20" s="25">
        <f t="shared" si="0"/>
        <v>2690139.9285779241</v>
      </c>
      <c r="AD20" s="26">
        <f t="shared" si="1"/>
        <v>2624479.3596428982</v>
      </c>
      <c r="AE20" s="27"/>
    </row>
    <row r="21" spans="1:31" ht="14.1" x14ac:dyDescent="0.5">
      <c r="A21" s="24" t="s">
        <v>115</v>
      </c>
      <c r="B21" s="25">
        <v>1.599507</v>
      </c>
      <c r="C21" s="25">
        <v>419032.70298434002</v>
      </c>
      <c r="D21" s="25">
        <v>476243.17017315899</v>
      </c>
      <c r="E21" s="25">
        <v>5100.3390840000002</v>
      </c>
      <c r="F21" s="25">
        <v>271042.77025936602</v>
      </c>
      <c r="G21" s="25">
        <v>299913.29652141</v>
      </c>
      <c r="H21" s="25">
        <v>200260.13863205299</v>
      </c>
      <c r="I21" s="25">
        <v>62.502845000000001</v>
      </c>
      <c r="J21" s="21"/>
      <c r="K21" s="24" t="s">
        <v>115</v>
      </c>
      <c r="L21" s="25">
        <v>179296.30369599999</v>
      </c>
      <c r="M21" s="25">
        <v>0</v>
      </c>
      <c r="N21" s="25">
        <v>616152.26755722601</v>
      </c>
      <c r="O21" s="25">
        <v>85469.682260999994</v>
      </c>
      <c r="P21" s="25">
        <v>0</v>
      </c>
      <c r="Q21" s="25">
        <v>2536424.5471452</v>
      </c>
      <c r="R21" s="25">
        <v>11878.735134</v>
      </c>
      <c r="S21" s="25">
        <v>878131.62292452401</v>
      </c>
      <c r="T21" s="21"/>
      <c r="U21" s="24" t="s">
        <v>115</v>
      </c>
      <c r="V21" s="25">
        <v>585401.21980908699</v>
      </c>
      <c r="W21" s="25">
        <v>380727.70148764399</v>
      </c>
      <c r="X21" s="25">
        <v>414530.37586744898</v>
      </c>
      <c r="Y21" s="25">
        <v>321649.07530025998</v>
      </c>
      <c r="Z21" s="25">
        <v>1546599.86480886</v>
      </c>
      <c r="AA21" s="25">
        <v>5150.9970050000002</v>
      </c>
      <c r="AB21" s="25">
        <v>699372.10662470397</v>
      </c>
      <c r="AC21" s="25">
        <f t="shared" si="0"/>
        <v>9932441.0196272824</v>
      </c>
      <c r="AD21" s="26">
        <f t="shared" si="1"/>
        <v>9052853.116887657</v>
      </c>
      <c r="AE21" s="27"/>
    </row>
    <row r="22" spans="1:31" ht="14.1" x14ac:dyDescent="0.5">
      <c r="A22" s="24" t="s">
        <v>116</v>
      </c>
      <c r="B22" s="25">
        <v>0</v>
      </c>
      <c r="C22" s="25">
        <v>76878.101095999999</v>
      </c>
      <c r="D22" s="25">
        <v>62247.412361000002</v>
      </c>
      <c r="E22" s="25">
        <v>0</v>
      </c>
      <c r="F22" s="25">
        <v>6020.3979079999999</v>
      </c>
      <c r="G22" s="25">
        <v>38550.420213999998</v>
      </c>
      <c r="H22" s="25">
        <v>4370.5987230000001</v>
      </c>
      <c r="I22" s="25">
        <v>18.556173000000001</v>
      </c>
      <c r="J22" s="21"/>
      <c r="K22" s="24" t="s">
        <v>116</v>
      </c>
      <c r="L22" s="25">
        <v>7940.0558279999996</v>
      </c>
      <c r="M22" s="25">
        <v>0</v>
      </c>
      <c r="N22" s="25">
        <v>37594.385633999998</v>
      </c>
      <c r="O22" s="25">
        <v>4838.4494590000004</v>
      </c>
      <c r="P22" s="25">
        <v>0</v>
      </c>
      <c r="Q22" s="25">
        <v>153145.348046</v>
      </c>
      <c r="R22" s="25">
        <v>2146.3151560000001</v>
      </c>
      <c r="S22" s="25">
        <v>72329.197444999998</v>
      </c>
      <c r="T22" s="21"/>
      <c r="U22" s="24" t="s">
        <v>116</v>
      </c>
      <c r="V22" s="25">
        <v>37507.719889</v>
      </c>
      <c r="W22" s="25">
        <v>15734.784336999999</v>
      </c>
      <c r="X22" s="25">
        <v>1457.015249</v>
      </c>
      <c r="Y22" s="25">
        <v>5992.465373</v>
      </c>
      <c r="Z22" s="25">
        <v>27615.668162999998</v>
      </c>
      <c r="AA22" s="25">
        <v>701.80275200000005</v>
      </c>
      <c r="AB22" s="25">
        <v>18015.148692999999</v>
      </c>
      <c r="AC22" s="25">
        <f t="shared" si="0"/>
        <v>573103.84249900002</v>
      </c>
      <c r="AD22" s="26">
        <f t="shared" si="1"/>
        <v>545464.35602299997</v>
      </c>
      <c r="AE22" s="27">
        <f t="shared" si="2"/>
        <v>7.5721320878289139E-3</v>
      </c>
    </row>
    <row r="23" spans="1:31" ht="14.1" x14ac:dyDescent="0.5">
      <c r="A23" s="24" t="s">
        <v>117</v>
      </c>
      <c r="B23" s="25">
        <v>0</v>
      </c>
      <c r="C23" s="25">
        <v>42853.382586197004</v>
      </c>
      <c r="D23" s="25">
        <v>112757.382251148</v>
      </c>
      <c r="E23" s="25">
        <v>0</v>
      </c>
      <c r="F23" s="25">
        <v>4849.3937990000004</v>
      </c>
      <c r="G23" s="25">
        <v>13811.058826546401</v>
      </c>
      <c r="H23" s="25">
        <v>15421.244625964</v>
      </c>
      <c r="I23" s="25">
        <v>1666.1698884836001</v>
      </c>
      <c r="J23" s="21"/>
      <c r="K23" s="24" t="s">
        <v>117</v>
      </c>
      <c r="L23" s="25">
        <v>3070.3643402110001</v>
      </c>
      <c r="M23" s="25">
        <v>0</v>
      </c>
      <c r="N23" s="25">
        <v>55153.638102192002</v>
      </c>
      <c r="O23" s="25">
        <v>0</v>
      </c>
      <c r="P23" s="25">
        <v>0</v>
      </c>
      <c r="Q23" s="25">
        <v>11302.180721279001</v>
      </c>
      <c r="R23" s="25">
        <v>5227.0948790000002</v>
      </c>
      <c r="S23" s="25">
        <v>116899.141324756</v>
      </c>
      <c r="T23" s="21"/>
      <c r="U23" s="24" t="s">
        <v>117</v>
      </c>
      <c r="V23" s="25">
        <v>71515.687999105998</v>
      </c>
      <c r="W23" s="25">
        <v>246559.00762846199</v>
      </c>
      <c r="X23" s="25">
        <v>14084.838564483</v>
      </c>
      <c r="Y23" s="25">
        <v>47579.438278276</v>
      </c>
      <c r="Z23" s="25">
        <v>78005.993012755993</v>
      </c>
      <c r="AA23" s="25">
        <v>10.827655999999999</v>
      </c>
      <c r="AB23" s="25">
        <v>439.23224800000003</v>
      </c>
      <c r="AC23" s="25">
        <f t="shared" si="0"/>
        <v>841206.07673186006</v>
      </c>
      <c r="AD23" s="26">
        <f t="shared" si="1"/>
        <v>780468.95777937293</v>
      </c>
      <c r="AE23" s="27">
        <f t="shared" si="2"/>
        <v>1.0834464201921907E-2</v>
      </c>
    </row>
    <row r="24" spans="1:31" ht="14.1" x14ac:dyDescent="0.5">
      <c r="A24" s="24" t="s">
        <v>118</v>
      </c>
      <c r="B24" s="25">
        <v>0</v>
      </c>
      <c r="C24" s="25">
        <v>11618.798783460001</v>
      </c>
      <c r="D24" s="25">
        <v>30207.756296570002</v>
      </c>
      <c r="E24" s="25">
        <v>227.28462064000001</v>
      </c>
      <c r="F24" s="25">
        <v>11909.005522199999</v>
      </c>
      <c r="G24" s="25">
        <v>33.521059309999998</v>
      </c>
      <c r="H24" s="25">
        <v>14995.357337150001</v>
      </c>
      <c r="I24" s="25">
        <v>36.947871339999999</v>
      </c>
      <c r="J24" s="21"/>
      <c r="K24" s="24" t="s">
        <v>118</v>
      </c>
      <c r="L24" s="25">
        <v>12665.85632657</v>
      </c>
      <c r="M24" s="25">
        <v>0</v>
      </c>
      <c r="N24" s="25">
        <v>3500.48877326</v>
      </c>
      <c r="O24" s="25">
        <v>0.47994599999999998</v>
      </c>
      <c r="P24" s="25">
        <v>0</v>
      </c>
      <c r="Q24" s="25">
        <v>25484.488935279998</v>
      </c>
      <c r="R24" s="25">
        <v>0</v>
      </c>
      <c r="S24" s="25">
        <v>26702.207961610002</v>
      </c>
      <c r="T24" s="21"/>
      <c r="U24" s="24" t="s">
        <v>118</v>
      </c>
      <c r="V24" s="25">
        <v>15057.268694210001</v>
      </c>
      <c r="W24" s="25">
        <v>517.43209072000002</v>
      </c>
      <c r="X24" s="25">
        <v>1533.1335296</v>
      </c>
      <c r="Y24" s="25">
        <v>16580.643021119999</v>
      </c>
      <c r="Z24" s="25">
        <v>90274.887099619998</v>
      </c>
      <c r="AA24" s="25">
        <v>6606.6846476399996</v>
      </c>
      <c r="AB24" s="25">
        <v>7866.9856929999996</v>
      </c>
      <c r="AC24" s="25">
        <f t="shared" si="0"/>
        <v>275819.22820930002</v>
      </c>
      <c r="AD24" s="26">
        <f t="shared" si="1"/>
        <v>227829.27412513</v>
      </c>
      <c r="AE24" s="27">
        <f t="shared" si="2"/>
        <v>3.1627242698823092E-3</v>
      </c>
    </row>
    <row r="25" spans="1:31" ht="14.1" x14ac:dyDescent="0.5">
      <c r="A25" s="24" t="s">
        <v>119</v>
      </c>
      <c r="B25" s="25">
        <v>0</v>
      </c>
      <c r="C25" s="25">
        <v>365499.26583514002</v>
      </c>
      <c r="D25" s="25">
        <v>261174.741098314</v>
      </c>
      <c r="E25" s="25">
        <v>857</v>
      </c>
      <c r="F25" s="25">
        <v>17842.56650846</v>
      </c>
      <c r="G25" s="25">
        <v>566388.49997287954</v>
      </c>
      <c r="H25" s="25">
        <v>16641.801977028001</v>
      </c>
      <c r="I25" s="25">
        <v>78020.831950325388</v>
      </c>
      <c r="J25" s="21"/>
      <c r="K25" s="24" t="s">
        <v>119</v>
      </c>
      <c r="L25" s="25">
        <v>7568.5632315729999</v>
      </c>
      <c r="M25" s="25">
        <v>0</v>
      </c>
      <c r="N25" s="25">
        <v>69711.925795635005</v>
      </c>
      <c r="O25" s="25">
        <v>3608.156066</v>
      </c>
      <c r="P25" s="25">
        <v>0</v>
      </c>
      <c r="Q25" s="25">
        <v>77144.879770800006</v>
      </c>
      <c r="R25" s="25">
        <v>12388.746744</v>
      </c>
      <c r="S25" s="25">
        <v>662011.79833497095</v>
      </c>
      <c r="T25" s="21"/>
      <c r="U25" s="24" t="s">
        <v>119</v>
      </c>
      <c r="V25" s="25">
        <v>657719.57024266396</v>
      </c>
      <c r="W25" s="25">
        <v>46694.688123658998</v>
      </c>
      <c r="X25" s="25">
        <v>28062.444683499001</v>
      </c>
      <c r="Y25" s="25">
        <v>95494.794883077993</v>
      </c>
      <c r="Z25" s="25">
        <v>364430.39760291699</v>
      </c>
      <c r="AA25" s="25">
        <v>842.96882413000003</v>
      </c>
      <c r="AB25" s="25">
        <v>1565.484234</v>
      </c>
      <c r="AC25" s="25">
        <f t="shared" si="0"/>
        <v>3333669.1258790726</v>
      </c>
      <c r="AD25" s="26">
        <f t="shared" si="1"/>
        <v>3195066.3296218314</v>
      </c>
      <c r="AE25" s="27">
        <f t="shared" si="2"/>
        <v>4.4353886757453102E-2</v>
      </c>
    </row>
    <row r="26" spans="1:31" ht="14.1" x14ac:dyDescent="0.5">
      <c r="A26" s="24" t="s">
        <v>120</v>
      </c>
      <c r="B26" s="25">
        <v>157486.96054030201</v>
      </c>
      <c r="C26" s="25">
        <v>728767.94010869798</v>
      </c>
      <c r="D26" s="25">
        <v>427159.090363772</v>
      </c>
      <c r="E26" s="25">
        <v>0</v>
      </c>
      <c r="F26" s="25">
        <v>987010.52160560596</v>
      </c>
      <c r="G26" s="25">
        <v>330753.40461298299</v>
      </c>
      <c r="H26" s="25">
        <v>205138.91387202399</v>
      </c>
      <c r="I26" s="25">
        <v>0</v>
      </c>
      <c r="J26" s="21"/>
      <c r="K26" s="24" t="s">
        <v>120</v>
      </c>
      <c r="L26" s="25">
        <v>760114.84477700002</v>
      </c>
      <c r="M26" s="25">
        <v>0</v>
      </c>
      <c r="N26" s="25">
        <v>489301.90077923401</v>
      </c>
      <c r="O26" s="25">
        <v>529241.86417800002</v>
      </c>
      <c r="P26" s="25">
        <v>582091.25266054005</v>
      </c>
      <c r="Q26" s="25">
        <v>4335187.8123479104</v>
      </c>
      <c r="R26" s="25">
        <v>436994.83463353198</v>
      </c>
      <c r="S26" s="25">
        <v>914605.73617668694</v>
      </c>
      <c r="T26" s="21"/>
      <c r="U26" s="24" t="s">
        <v>120</v>
      </c>
      <c r="V26" s="25">
        <v>471513.953514628</v>
      </c>
      <c r="W26" s="25">
        <v>335584.89559520199</v>
      </c>
      <c r="X26" s="25">
        <v>774799.99001305597</v>
      </c>
      <c r="Y26" s="25">
        <v>427502.17342560802</v>
      </c>
      <c r="Z26" s="25">
        <v>2750308.0642792401</v>
      </c>
      <c r="AA26" s="25">
        <v>187233.12678712199</v>
      </c>
      <c r="AB26" s="25">
        <v>2179593.5052377102</v>
      </c>
      <c r="AC26" s="25">
        <f t="shared" si="0"/>
        <v>18010390.785508852</v>
      </c>
      <c r="AD26" s="26">
        <f t="shared" si="1"/>
        <v>14100202.167441446</v>
      </c>
      <c r="AE26" s="27">
        <f t="shared" si="2"/>
        <v>0.19573890043963968</v>
      </c>
    </row>
    <row r="27" spans="1:31" ht="14.1" x14ac:dyDescent="0.5">
      <c r="A27" s="28" t="s">
        <v>121</v>
      </c>
      <c r="B27" s="29">
        <v>345.237643725</v>
      </c>
      <c r="C27" s="29">
        <v>18082.726446528999</v>
      </c>
      <c r="D27" s="29">
        <v>36997.998278366998</v>
      </c>
      <c r="E27" s="29">
        <v>0</v>
      </c>
      <c r="F27" s="29">
        <v>23871.217797351001</v>
      </c>
      <c r="G27" s="29">
        <v>13201.174008124999</v>
      </c>
      <c r="H27" s="29">
        <v>42244.761989617997</v>
      </c>
      <c r="I27" s="29">
        <v>0</v>
      </c>
      <c r="J27" s="21"/>
      <c r="K27" s="28" t="s">
        <v>121</v>
      </c>
      <c r="L27" s="29">
        <v>0</v>
      </c>
      <c r="M27" s="29">
        <v>0</v>
      </c>
      <c r="N27" s="29">
        <v>14633.602729456001</v>
      </c>
      <c r="O27" s="29">
        <v>0</v>
      </c>
      <c r="P27" s="29">
        <v>3228.6672833799998</v>
      </c>
      <c r="Q27" s="29">
        <v>283616.141260162</v>
      </c>
      <c r="R27" s="29">
        <v>0</v>
      </c>
      <c r="S27" s="29">
        <v>66652.294305115996</v>
      </c>
      <c r="T27" s="21"/>
      <c r="U27" s="28" t="s">
        <v>121</v>
      </c>
      <c r="V27" s="29">
        <v>24702.273894203001</v>
      </c>
      <c r="W27" s="29">
        <v>67216.245747893001</v>
      </c>
      <c r="X27" s="29">
        <v>26393.441907277</v>
      </c>
      <c r="Y27" s="29">
        <v>6858.6498088369999</v>
      </c>
      <c r="Z27" s="29">
        <v>152396.01445891301</v>
      </c>
      <c r="AA27" s="29">
        <v>2119.464681555</v>
      </c>
      <c r="AB27" s="29">
        <v>5190.7389872189997</v>
      </c>
      <c r="AC27" s="29">
        <f t="shared" si="0"/>
        <v>787750.65122772602</v>
      </c>
      <c r="AD27" s="26">
        <f t="shared" si="1"/>
        <v>751672.65165660297</v>
      </c>
      <c r="AE27" s="14"/>
    </row>
    <row r="28" spans="1:31" x14ac:dyDescent="0.45">
      <c r="J28" s="30"/>
      <c r="T28" s="30"/>
      <c r="AC28" s="12"/>
      <c r="AE28" s="14"/>
    </row>
    <row r="29" spans="1:31" x14ac:dyDescent="0.45">
      <c r="AB29" s="12" t="s">
        <v>122</v>
      </c>
      <c r="AD29" s="26">
        <f>SUM(AD4,AD5,AD6,AD7,AD8,AD9,AD11,AD12,AD13,AD15,AD16,AD17,AD18,AD19,AD22,AD23,AD24,AD25,AD26)</f>
        <v>72035768.749960601</v>
      </c>
      <c r="AE29" s="14"/>
    </row>
    <row r="30" spans="1:31" x14ac:dyDescent="0.45">
      <c r="AE30" s="14"/>
    </row>
    <row r="31" spans="1:31" x14ac:dyDescent="0.45">
      <c r="AE31" s="14"/>
    </row>
    <row r="32" spans="1:31" x14ac:dyDescent="0.45">
      <c r="AE32" s="14"/>
    </row>
    <row r="33" spans="31:31" x14ac:dyDescent="0.45">
      <c r="AE33" s="14"/>
    </row>
  </sheetData>
  <mergeCells count="3">
    <mergeCell ref="B2:I2"/>
    <mergeCell ref="L2:S2"/>
    <mergeCell ref="V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66D7-7F53-4F16-8FEF-3A9DAE7893D9}">
  <dimension ref="A2:D7"/>
  <sheetViews>
    <sheetView workbookViewId="0">
      <selection activeCell="L20" sqref="L20"/>
    </sheetView>
  </sheetViews>
  <sheetFormatPr defaultRowHeight="14.4" x14ac:dyDescent="0.55000000000000004"/>
  <cols>
    <col min="1" max="1" width="23.15625" bestFit="1" customWidth="1"/>
    <col min="2" max="2" width="18.83984375" customWidth="1"/>
    <col min="3" max="3" width="29.41796875" bestFit="1" customWidth="1"/>
    <col min="4" max="4" width="45.83984375" bestFit="1" customWidth="1"/>
  </cols>
  <sheetData>
    <row r="2" spans="1:4" ht="21.75" customHeight="1" thickBot="1" x14ac:dyDescent="0.6">
      <c r="A2" s="4" t="s">
        <v>50</v>
      </c>
      <c r="B2" s="4" t="s">
        <v>51</v>
      </c>
      <c r="C2" s="5" t="s">
        <v>52</v>
      </c>
      <c r="D2" s="9" t="s">
        <v>65</v>
      </c>
    </row>
    <row r="3" spans="1:4" ht="21.75" customHeight="1" thickBot="1" x14ac:dyDescent="0.6">
      <c r="A3" s="6" t="s">
        <v>53</v>
      </c>
      <c r="B3" s="7" t="s">
        <v>54</v>
      </c>
      <c r="C3" s="7" t="s">
        <v>55</v>
      </c>
      <c r="D3" s="31">
        <v>8.5000000000000006E-2</v>
      </c>
    </row>
    <row r="4" spans="1:4" ht="21.75" customHeight="1" thickBot="1" x14ac:dyDescent="0.6">
      <c r="A4" s="6" t="s">
        <v>56</v>
      </c>
      <c r="B4" s="7" t="s">
        <v>57</v>
      </c>
      <c r="C4" s="8">
        <v>0.01</v>
      </c>
      <c r="D4" s="32">
        <v>7.1999999999999995E-2</v>
      </c>
    </row>
    <row r="5" spans="1:4" ht="21.75" customHeight="1" thickBot="1" x14ac:dyDescent="0.6">
      <c r="A5" s="6" t="s">
        <v>58</v>
      </c>
      <c r="B5" s="7" t="s">
        <v>59</v>
      </c>
      <c r="C5" s="8">
        <v>1.4E-2</v>
      </c>
      <c r="D5" s="32">
        <v>0.14299999999999999</v>
      </c>
    </row>
    <row r="6" spans="1:4" ht="21.75" customHeight="1" thickBot="1" x14ac:dyDescent="0.6">
      <c r="A6" s="6" t="s">
        <v>60</v>
      </c>
      <c r="B6" s="7" t="s">
        <v>61</v>
      </c>
      <c r="C6" s="8">
        <v>3.0999999999999999E-3</v>
      </c>
      <c r="D6" s="32">
        <v>0.19600000000000001</v>
      </c>
    </row>
    <row r="7" spans="1:4" ht="21.75" customHeight="1" thickBot="1" x14ac:dyDescent="0.6">
      <c r="A7" s="6" t="s">
        <v>62</v>
      </c>
      <c r="B7" s="7" t="s">
        <v>63</v>
      </c>
      <c r="C7" s="7" t="s">
        <v>64</v>
      </c>
      <c r="D7" s="33">
        <v>0.123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42CC-CEAD-4D0E-972E-5B7436A89531}">
  <dimension ref="A1:M23"/>
  <sheetViews>
    <sheetView workbookViewId="0">
      <selection activeCell="E23" sqref="E23"/>
    </sheetView>
  </sheetViews>
  <sheetFormatPr defaultRowHeight="14.4" x14ac:dyDescent="0.55000000000000004"/>
  <cols>
    <col min="2" max="2" width="23.26171875" bestFit="1" customWidth="1"/>
    <col min="3" max="3" width="23.68359375" bestFit="1" customWidth="1"/>
    <col min="10" max="10" width="18.41796875" bestFit="1" customWidth="1"/>
    <col min="11" max="11" width="18.83984375" bestFit="1" customWidth="1"/>
    <col min="12" max="12" width="14.578125" bestFit="1" customWidth="1"/>
  </cols>
  <sheetData>
    <row r="1" spans="1:13" x14ac:dyDescent="0.55000000000000004">
      <c r="A1" s="1" t="s">
        <v>13</v>
      </c>
      <c r="B1" s="1"/>
      <c r="C1" s="1"/>
      <c r="I1" t="s">
        <v>19</v>
      </c>
    </row>
    <row r="2" spans="1:13" x14ac:dyDescent="0.55000000000000004">
      <c r="A2" t="s">
        <v>0</v>
      </c>
      <c r="B2" t="s">
        <v>14</v>
      </c>
      <c r="C2" t="s">
        <v>15</v>
      </c>
      <c r="I2" t="s">
        <v>20</v>
      </c>
      <c r="J2" t="s">
        <v>21</v>
      </c>
      <c r="K2" t="s">
        <v>22</v>
      </c>
      <c r="L2" t="s">
        <v>23</v>
      </c>
    </row>
    <row r="3" spans="1:13" x14ac:dyDescent="0.55000000000000004">
      <c r="A3" t="s">
        <v>1</v>
      </c>
      <c r="B3" s="2">
        <v>453580</v>
      </c>
      <c r="C3" s="2">
        <v>458476</v>
      </c>
      <c r="I3" t="s">
        <v>27</v>
      </c>
      <c r="J3" s="2">
        <v>8212000</v>
      </c>
      <c r="K3" s="2">
        <v>1254500</v>
      </c>
      <c r="L3" s="2">
        <f>J3-K3</f>
        <v>6957500</v>
      </c>
      <c r="M3">
        <f>L3/J3</f>
        <v>0.84723575255723327</v>
      </c>
    </row>
    <row r="4" spans="1:13" x14ac:dyDescent="0.55000000000000004">
      <c r="A4" t="s">
        <v>2</v>
      </c>
      <c r="B4" s="2">
        <v>81300</v>
      </c>
      <c r="C4" s="2">
        <v>80935</v>
      </c>
      <c r="I4" t="s">
        <v>28</v>
      </c>
      <c r="J4" s="2">
        <v>5600000</v>
      </c>
      <c r="K4" s="2">
        <v>750633</v>
      </c>
      <c r="L4" s="2">
        <f t="shared" ref="L4:L10" si="0">J4-K4</f>
        <v>4849367</v>
      </c>
      <c r="M4">
        <f t="shared" ref="M4:M10" si="1">L4/J4</f>
        <v>0.86595839285714282</v>
      </c>
    </row>
    <row r="5" spans="1:13" x14ac:dyDescent="0.55000000000000004">
      <c r="A5" t="s">
        <v>3</v>
      </c>
      <c r="B5" s="2">
        <v>403875</v>
      </c>
      <c r="C5" s="2">
        <v>434256</v>
      </c>
      <c r="I5" t="s">
        <v>30</v>
      </c>
      <c r="J5" s="2">
        <v>11200000</v>
      </c>
      <c r="K5" s="2">
        <v>5583400</v>
      </c>
      <c r="L5" s="2">
        <f t="shared" si="0"/>
        <v>5616600</v>
      </c>
      <c r="M5">
        <f t="shared" si="1"/>
        <v>0.50148214285714288</v>
      </c>
    </row>
    <row r="6" spans="1:13" x14ac:dyDescent="0.55000000000000004">
      <c r="A6" t="s">
        <v>4</v>
      </c>
      <c r="B6" s="2">
        <v>195890</v>
      </c>
      <c r="C6" s="2">
        <v>206170</v>
      </c>
      <c r="I6" t="s">
        <v>24</v>
      </c>
      <c r="J6" s="2">
        <v>15070000</v>
      </c>
      <c r="K6" s="2">
        <v>8700000</v>
      </c>
      <c r="L6" s="2">
        <f t="shared" si="0"/>
        <v>6370000</v>
      </c>
      <c r="M6">
        <f t="shared" si="1"/>
        <v>0.42269409422694093</v>
      </c>
    </row>
    <row r="7" spans="1:13" x14ac:dyDescent="0.55000000000000004">
      <c r="A7" t="s">
        <v>5</v>
      </c>
      <c r="B7" s="2">
        <v>573749</v>
      </c>
      <c r="C7" s="2">
        <v>621730</v>
      </c>
      <c r="I7" t="s">
        <v>26</v>
      </c>
      <c r="J7" s="2">
        <v>4844000</v>
      </c>
      <c r="K7" s="2">
        <v>643000</v>
      </c>
      <c r="L7" s="2">
        <f t="shared" si="0"/>
        <v>4201000</v>
      </c>
      <c r="M7">
        <f t="shared" si="1"/>
        <v>0.86725846407927332</v>
      </c>
    </row>
    <row r="8" spans="1:13" x14ac:dyDescent="0.55000000000000004">
      <c r="A8" t="s">
        <v>6</v>
      </c>
      <c r="B8" s="2">
        <v>92397</v>
      </c>
      <c r="C8" s="2">
        <v>104060</v>
      </c>
      <c r="I8" t="s">
        <v>29</v>
      </c>
      <c r="J8" s="2">
        <v>5000000</v>
      </c>
      <c r="K8" s="2">
        <v>482800</v>
      </c>
      <c r="L8" s="2">
        <f t="shared" si="0"/>
        <v>4517200</v>
      </c>
      <c r="M8">
        <f t="shared" si="1"/>
        <v>0.90344000000000002</v>
      </c>
    </row>
    <row r="9" spans="1:13" x14ac:dyDescent="0.55000000000000004">
      <c r="A9" t="s">
        <v>7</v>
      </c>
      <c r="B9" s="2">
        <v>102203</v>
      </c>
      <c r="C9" s="2">
        <v>102448</v>
      </c>
      <c r="I9" t="s">
        <v>25</v>
      </c>
      <c r="J9" s="2">
        <v>9800000</v>
      </c>
      <c r="K9" s="2">
        <v>5331392</v>
      </c>
      <c r="L9" s="2">
        <f t="shared" si="0"/>
        <v>4468608</v>
      </c>
      <c r="M9">
        <f t="shared" si="1"/>
        <v>0.45598040816326529</v>
      </c>
    </row>
    <row r="10" spans="1:13" x14ac:dyDescent="0.55000000000000004">
      <c r="A10" t="s">
        <v>16</v>
      </c>
      <c r="B10" s="2">
        <f>SUM(B3:B9)</f>
        <v>1902994</v>
      </c>
      <c r="C10" s="2">
        <f>SUM(C2:C9)</f>
        <v>2008075</v>
      </c>
      <c r="I10" t="s">
        <v>33</v>
      </c>
      <c r="J10" s="2">
        <v>4000000</v>
      </c>
      <c r="K10" s="2">
        <v>421900</v>
      </c>
      <c r="L10" s="2">
        <f t="shared" si="0"/>
        <v>3578100</v>
      </c>
      <c r="M10">
        <f t="shared" si="1"/>
        <v>0.89452500000000001</v>
      </c>
    </row>
    <row r="11" spans="1:13" x14ac:dyDescent="0.55000000000000004">
      <c r="B11" s="2"/>
      <c r="C11" s="2"/>
      <c r="I11" t="s">
        <v>31</v>
      </c>
      <c r="J11" s="2">
        <f>SUM(J3:J10)</f>
        <v>63726000</v>
      </c>
      <c r="K11" s="2">
        <f>SUM(K3:K10)</f>
        <v>23167625</v>
      </c>
      <c r="L11" s="2">
        <f>SUM(L3:L10)</f>
        <v>40558375</v>
      </c>
    </row>
    <row r="12" spans="1:13" x14ac:dyDescent="0.55000000000000004">
      <c r="A12" t="s">
        <v>8</v>
      </c>
      <c r="B12" s="2">
        <v>211962</v>
      </c>
      <c r="C12" s="2">
        <v>211153</v>
      </c>
    </row>
    <row r="13" spans="1:13" x14ac:dyDescent="0.55000000000000004">
      <c r="A13" t="s">
        <v>9</v>
      </c>
      <c r="B13" s="2">
        <v>31851</v>
      </c>
      <c r="C13" s="2">
        <v>34437</v>
      </c>
      <c r="I13" t="s">
        <v>32</v>
      </c>
      <c r="L13" s="3">
        <f>L11/J11</f>
        <v>0.63644940840473274</v>
      </c>
    </row>
    <row r="14" spans="1:13" x14ac:dyDescent="0.55000000000000004">
      <c r="A14" t="s">
        <v>10</v>
      </c>
      <c r="B14" s="2">
        <v>2079861</v>
      </c>
      <c r="C14" s="2">
        <v>2076884</v>
      </c>
    </row>
    <row r="15" spans="1:13" x14ac:dyDescent="0.55000000000000004">
      <c r="A15" t="s">
        <v>11</v>
      </c>
      <c r="B15" s="2">
        <v>537976</v>
      </c>
      <c r="C15" s="2">
        <v>539829</v>
      </c>
    </row>
    <row r="16" spans="1:13" x14ac:dyDescent="0.55000000000000004">
      <c r="A16" t="s">
        <v>12</v>
      </c>
      <c r="B16" s="2">
        <v>2177902</v>
      </c>
      <c r="C16" s="2">
        <v>2180117</v>
      </c>
    </row>
    <row r="17" spans="1:5" x14ac:dyDescent="0.55000000000000004">
      <c r="A17" t="s">
        <v>16</v>
      </c>
      <c r="B17" s="2">
        <f>SUM(B12:B16)</f>
        <v>5039552</v>
      </c>
      <c r="C17" s="2">
        <f>SUM(C12:C16)</f>
        <v>5042420</v>
      </c>
    </row>
    <row r="19" spans="1:5" x14ac:dyDescent="0.55000000000000004">
      <c r="A19" t="s">
        <v>17</v>
      </c>
      <c r="B19" s="2">
        <f>SUM(B17,B10)</f>
        <v>6942546</v>
      </c>
      <c r="C19" s="2">
        <f>SUM(C17,C10)</f>
        <v>7050495</v>
      </c>
    </row>
    <row r="22" spans="1:5" x14ac:dyDescent="0.55000000000000004">
      <c r="B22" s="2"/>
      <c r="C22" t="s">
        <v>18</v>
      </c>
      <c r="E22" s="2">
        <f>C19-B19</f>
        <v>107949</v>
      </c>
    </row>
    <row r="23" spans="1:5" x14ac:dyDescent="0.55000000000000004">
      <c r="C23" t="s">
        <v>34</v>
      </c>
      <c r="E23" s="3">
        <f>(E22/B19)/5</f>
        <v>3.1097813395834896E-3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A2EA-FB1A-4034-A78A-1DDC0724F1D6}">
  <dimension ref="A1:E20"/>
  <sheetViews>
    <sheetView workbookViewId="0">
      <selection activeCell="A22" sqref="A22"/>
    </sheetView>
  </sheetViews>
  <sheetFormatPr defaultRowHeight="14.4" x14ac:dyDescent="0.55000000000000004"/>
  <cols>
    <col min="2" max="2" width="18.41796875" bestFit="1" customWidth="1"/>
    <col min="3" max="3" width="18.83984375" bestFit="1" customWidth="1"/>
    <col min="4" max="4" width="14.578125" bestFit="1" customWidth="1"/>
  </cols>
  <sheetData>
    <row r="1" spans="1:5" x14ac:dyDescent="0.55000000000000004">
      <c r="A1" t="s">
        <v>19</v>
      </c>
    </row>
    <row r="2" spans="1:5" x14ac:dyDescent="0.55000000000000004">
      <c r="A2" t="s">
        <v>20</v>
      </c>
      <c r="B2" t="s">
        <v>21</v>
      </c>
      <c r="C2" t="s">
        <v>22</v>
      </c>
      <c r="D2" t="s">
        <v>23</v>
      </c>
      <c r="E2" t="s">
        <v>35</v>
      </c>
    </row>
    <row r="3" spans="1:5" x14ac:dyDescent="0.55000000000000004">
      <c r="A3" t="s">
        <v>38</v>
      </c>
      <c r="B3" s="2">
        <v>670000</v>
      </c>
      <c r="C3" s="2">
        <v>172300</v>
      </c>
      <c r="D3" s="2">
        <f>B3-C3</f>
        <v>497700</v>
      </c>
      <c r="E3">
        <f>D3/B3</f>
        <v>0.74283582089552236</v>
      </c>
    </row>
    <row r="4" spans="1:5" x14ac:dyDescent="0.55000000000000004">
      <c r="A4" t="s">
        <v>41</v>
      </c>
      <c r="B4" s="2">
        <v>479785</v>
      </c>
      <c r="C4" s="2">
        <v>223000</v>
      </c>
      <c r="D4" s="2">
        <f t="shared" ref="D4:D16" si="0">B4-C4</f>
        <v>256785</v>
      </c>
      <c r="E4">
        <f t="shared" ref="E4:E16" si="1">D4/B4</f>
        <v>0.53520847879779487</v>
      </c>
    </row>
    <row r="5" spans="1:5" x14ac:dyDescent="0.55000000000000004">
      <c r="A5" t="s">
        <v>49</v>
      </c>
      <c r="B5" s="2">
        <v>6843200</v>
      </c>
      <c r="C5" s="2">
        <v>5298200</v>
      </c>
      <c r="D5" s="2">
        <f t="shared" si="0"/>
        <v>1545000</v>
      </c>
      <c r="E5">
        <f t="shared" si="1"/>
        <v>0.22577156885667524</v>
      </c>
    </row>
    <row r="6" spans="1:5" x14ac:dyDescent="0.55000000000000004">
      <c r="A6" t="s">
        <v>45</v>
      </c>
      <c r="B6" s="2">
        <v>818000</v>
      </c>
      <c r="C6" s="2">
        <v>588486</v>
      </c>
      <c r="D6" s="2">
        <f t="shared" si="0"/>
        <v>229514</v>
      </c>
      <c r="E6">
        <f t="shared" si="1"/>
        <v>0.28057946210268947</v>
      </c>
    </row>
    <row r="7" spans="1:5" x14ac:dyDescent="0.55000000000000004">
      <c r="A7" t="s">
        <v>43</v>
      </c>
      <c r="B7" s="2">
        <v>1650000</v>
      </c>
      <c r="C7" s="2">
        <v>440000</v>
      </c>
      <c r="D7" s="2">
        <f t="shared" si="0"/>
        <v>1210000</v>
      </c>
      <c r="E7">
        <f t="shared" si="1"/>
        <v>0.73333333333333328</v>
      </c>
    </row>
    <row r="8" spans="1:5" x14ac:dyDescent="0.55000000000000004">
      <c r="A8" t="s">
        <v>39</v>
      </c>
      <c r="B8" s="2">
        <v>6460000</v>
      </c>
      <c r="C8" s="2">
        <v>5199200</v>
      </c>
      <c r="D8" s="2">
        <f t="shared" si="0"/>
        <v>1260800</v>
      </c>
      <c r="E8">
        <f t="shared" si="1"/>
        <v>0.19517027863777089</v>
      </c>
    </row>
    <row r="9" spans="1:5" x14ac:dyDescent="0.55000000000000004">
      <c r="A9" t="s">
        <v>47</v>
      </c>
      <c r="B9" s="2">
        <v>11089500</v>
      </c>
      <c r="C9" s="2">
        <v>5689500</v>
      </c>
      <c r="D9" s="2">
        <f t="shared" si="0"/>
        <v>5400000</v>
      </c>
      <c r="E9">
        <f t="shared" si="1"/>
        <v>0.48694711213309888</v>
      </c>
    </row>
    <row r="10" spans="1:5" x14ac:dyDescent="0.55000000000000004">
      <c r="A10" t="s">
        <v>44</v>
      </c>
      <c r="B10" s="2">
        <v>220000</v>
      </c>
      <c r="C10" s="2">
        <v>200000</v>
      </c>
      <c r="D10" s="2">
        <f t="shared" si="0"/>
        <v>20000</v>
      </c>
      <c r="E10">
        <f t="shared" si="1"/>
        <v>9.0909090909090912E-2</v>
      </c>
    </row>
    <row r="11" spans="1:5" x14ac:dyDescent="0.55000000000000004">
      <c r="A11" t="s">
        <v>42</v>
      </c>
      <c r="B11" s="2">
        <v>1500000</v>
      </c>
      <c r="C11" s="2">
        <v>915960</v>
      </c>
      <c r="D11" s="2">
        <f t="shared" si="0"/>
        <v>584040</v>
      </c>
      <c r="E11">
        <f t="shared" si="1"/>
        <v>0.38935999999999998</v>
      </c>
    </row>
    <row r="12" spans="1:5" x14ac:dyDescent="0.55000000000000004">
      <c r="A12" t="s">
        <v>36</v>
      </c>
      <c r="B12" s="2">
        <v>2562000</v>
      </c>
      <c r="C12" s="2">
        <v>1025000</v>
      </c>
      <c r="D12" s="2">
        <f t="shared" si="0"/>
        <v>1537000</v>
      </c>
      <c r="E12">
        <f t="shared" si="1"/>
        <v>0.59992193598750976</v>
      </c>
    </row>
    <row r="13" spans="1:5" x14ac:dyDescent="0.55000000000000004">
      <c r="A13" t="s">
        <v>40</v>
      </c>
      <c r="B13" s="2">
        <v>102690</v>
      </c>
      <c r="C13" s="2">
        <v>65154</v>
      </c>
      <c r="D13" s="2">
        <f t="shared" si="0"/>
        <v>37536</v>
      </c>
      <c r="E13">
        <f t="shared" si="1"/>
        <v>0.36552731522056675</v>
      </c>
    </row>
    <row r="14" spans="1:5" x14ac:dyDescent="0.55000000000000004">
      <c r="A14" t="s">
        <v>48</v>
      </c>
      <c r="B14" s="2">
        <v>6414000</v>
      </c>
      <c r="C14" s="2">
        <v>4659000</v>
      </c>
      <c r="D14" s="2">
        <f t="shared" si="0"/>
        <v>1755000</v>
      </c>
      <c r="E14">
        <f t="shared" si="1"/>
        <v>0.27362020579981289</v>
      </c>
    </row>
    <row r="15" spans="1:5" x14ac:dyDescent="0.55000000000000004">
      <c r="A15" t="s">
        <v>46</v>
      </c>
      <c r="B15" s="2">
        <v>1849000</v>
      </c>
      <c r="C15" s="2">
        <v>1074613</v>
      </c>
      <c r="D15" s="2">
        <f t="shared" si="0"/>
        <v>774387</v>
      </c>
      <c r="E15">
        <f t="shared" si="1"/>
        <v>0.41881395348837208</v>
      </c>
    </row>
    <row r="16" spans="1:5" x14ac:dyDescent="0.55000000000000004">
      <c r="A16" t="s">
        <v>37</v>
      </c>
      <c r="B16" s="2">
        <v>341000</v>
      </c>
      <c r="C16" s="2">
        <v>220000</v>
      </c>
      <c r="D16" s="2">
        <f t="shared" si="0"/>
        <v>121000</v>
      </c>
      <c r="E16">
        <f t="shared" si="1"/>
        <v>0.35483870967741937</v>
      </c>
    </row>
    <row r="18" spans="1:4" x14ac:dyDescent="0.55000000000000004">
      <c r="A18" t="s">
        <v>31</v>
      </c>
      <c r="B18" s="2">
        <f>SUM(B3:B16)</f>
        <v>40999175</v>
      </c>
      <c r="C18" s="2">
        <f>SUM(C3:C16)</f>
        <v>25770413</v>
      </c>
      <c r="D18" s="2">
        <f>SUM(D3:D16)</f>
        <v>15228762</v>
      </c>
    </row>
    <row r="20" spans="1:4" x14ac:dyDescent="0.55000000000000004">
      <c r="A20" t="s">
        <v>32</v>
      </c>
      <c r="D20" s="3">
        <f>D18/B18</f>
        <v>0.37144069362371318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FBB0-C577-4A45-92C9-446FAAC72FEB}">
  <dimension ref="A2:B7"/>
  <sheetViews>
    <sheetView workbookViewId="0">
      <selection activeCell="B7" sqref="B7"/>
    </sheetView>
  </sheetViews>
  <sheetFormatPr defaultRowHeight="14.4" x14ac:dyDescent="0.55000000000000004"/>
  <cols>
    <col min="1" max="1" width="37" bestFit="1" customWidth="1"/>
  </cols>
  <sheetData>
    <row r="2" spans="1:2" x14ac:dyDescent="0.55000000000000004">
      <c r="A2" t="s">
        <v>66</v>
      </c>
      <c r="B2">
        <v>1362300</v>
      </c>
    </row>
    <row r="3" spans="1:2" x14ac:dyDescent="0.55000000000000004">
      <c r="A3" t="s">
        <v>67</v>
      </c>
      <c r="B3">
        <v>4600000</v>
      </c>
    </row>
    <row r="5" spans="1:2" x14ac:dyDescent="0.55000000000000004">
      <c r="A5" t="s">
        <v>68</v>
      </c>
      <c r="B5">
        <f>B3-B2</f>
        <v>3237700</v>
      </c>
    </row>
    <row r="7" spans="1:2" x14ac:dyDescent="0.55000000000000004">
      <c r="A7" t="s">
        <v>69</v>
      </c>
      <c r="B7" s="10">
        <f>(B2/B5)/30</f>
        <v>1.4025388392995027E-2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% of Pop Obj</vt:lpstr>
      <vt:lpstr>Summary</vt:lpstr>
      <vt:lpstr>UMRGLRJV</vt:lpstr>
      <vt:lpstr>ACJV</vt:lpstr>
      <vt:lpstr>LMVJV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Reviwer No. 1</dc:creator>
  <cp:lastModifiedBy>Darin Blunck</cp:lastModifiedBy>
  <dcterms:created xsi:type="dcterms:W3CDTF">2019-12-20T21:04:05Z</dcterms:created>
  <dcterms:modified xsi:type="dcterms:W3CDTF">2020-01-06T22:28:49Z</dcterms:modified>
</cp:coreProperties>
</file>